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4400" yWindow="-15" windowWidth="14445" windowHeight="12795"/>
  </bookViews>
  <sheets>
    <sheet name="Bill of Quantities" sheetId="1" r:id="rId1"/>
    <sheet name="Sheet2" sheetId="2" r:id="rId2"/>
    <sheet name="Sheet3" sheetId="3" r:id="rId3"/>
  </sheets>
  <definedNames>
    <definedName name="_xlnm.Print_Area" localSheetId="0">'Bill of Quantities'!$A$1:$H$454</definedName>
  </definedNames>
  <calcPr calcId="124519"/>
</workbook>
</file>

<file path=xl/calcChain.xml><?xml version="1.0" encoding="utf-8"?>
<calcChain xmlns="http://schemas.openxmlformats.org/spreadsheetml/2006/main">
  <c r="H205" i="1"/>
  <c r="H206"/>
  <c r="H209"/>
  <c r="H211"/>
  <c r="H212"/>
  <c r="H213"/>
  <c r="H214"/>
  <c r="H215"/>
  <c r="H216"/>
  <c r="H217"/>
  <c r="H210"/>
  <c r="H208"/>
  <c r="H201"/>
  <c r="H202"/>
  <c r="H203"/>
  <c r="H192"/>
  <c r="H193"/>
  <c r="H194"/>
  <c r="H195"/>
  <c r="H196"/>
  <c r="H197"/>
  <c r="H191"/>
  <c r="H140" l="1"/>
  <c r="H61" l="1"/>
  <c r="H32"/>
  <c r="H31"/>
  <c r="F447" l="1"/>
  <c r="H390" l="1"/>
  <c r="H408"/>
  <c r="H409"/>
  <c r="H410"/>
  <c r="H411"/>
  <c r="H412"/>
  <c r="H413"/>
  <c r="H414"/>
  <c r="H415"/>
  <c r="H416"/>
  <c r="H398"/>
  <c r="H399"/>
  <c r="H400"/>
  <c r="H401"/>
  <c r="H402"/>
  <c r="H403"/>
  <c r="H404"/>
  <c r="H385"/>
  <c r="H386"/>
  <c r="H387"/>
  <c r="H388"/>
  <c r="H389"/>
  <c r="H392"/>
  <c r="H393"/>
  <c r="H394"/>
  <c r="H369"/>
  <c r="H370"/>
  <c r="H371"/>
  <c r="H372"/>
  <c r="H376"/>
  <c r="H377"/>
  <c r="H379"/>
  <c r="H380"/>
  <c r="H367"/>
  <c r="H366"/>
  <c r="H360"/>
  <c r="H361"/>
  <c r="H362"/>
  <c r="H354"/>
  <c r="H355"/>
  <c r="H356"/>
  <c r="H353"/>
  <c r="H249"/>
  <c r="H250"/>
  <c r="H254"/>
  <c r="H255"/>
  <c r="H256"/>
  <c r="H257"/>
  <c r="H258"/>
  <c r="H259"/>
  <c r="H260"/>
  <c r="H261"/>
  <c r="H262"/>
  <c r="H263"/>
  <c r="H264"/>
  <c r="H265"/>
  <c r="H266"/>
  <c r="H267"/>
  <c r="H268"/>
  <c r="H269"/>
  <c r="H270"/>
  <c r="H274"/>
  <c r="H275"/>
  <c r="H276"/>
  <c r="H277"/>
  <c r="H278"/>
  <c r="H279"/>
  <c r="H280"/>
  <c r="H281"/>
  <c r="H282"/>
  <c r="H283"/>
  <c r="H284"/>
  <c r="H285"/>
  <c r="H307"/>
  <c r="H313"/>
  <c r="H319"/>
  <c r="H324"/>
  <c r="H325"/>
  <c r="H326"/>
  <c r="H328"/>
  <c r="H329"/>
  <c r="H330"/>
  <c r="H331"/>
  <c r="H332"/>
  <c r="H334"/>
  <c r="H335"/>
  <c r="H340"/>
  <c r="H344"/>
  <c r="H345"/>
  <c r="H346"/>
  <c r="H245"/>
  <c r="H225"/>
  <c r="H226"/>
  <c r="H227"/>
  <c r="H228"/>
  <c r="H229"/>
  <c r="H224"/>
  <c r="H198"/>
  <c r="H199"/>
  <c r="H207"/>
  <c r="H189"/>
  <c r="H188"/>
  <c r="H417" l="1"/>
  <c r="H445" s="1"/>
  <c r="H443"/>
  <c r="H218"/>
  <c r="H441" s="1"/>
  <c r="H177"/>
  <c r="H178" s="1"/>
  <c r="H438" s="1"/>
  <c r="D171"/>
  <c r="H171" s="1"/>
  <c r="D170"/>
  <c r="H170" s="1"/>
  <c r="D169"/>
  <c r="H169" s="1"/>
  <c r="H163"/>
  <c r="D156"/>
  <c r="D154"/>
  <c r="D147"/>
  <c r="H141"/>
  <c r="H139"/>
  <c r="H137"/>
  <c r="H135"/>
  <c r="H131"/>
  <c r="H130"/>
  <c r="H127"/>
  <c r="H124"/>
  <c r="H121"/>
  <c r="H120"/>
  <c r="H118"/>
  <c r="H116"/>
  <c r="H115"/>
  <c r="H113"/>
  <c r="D105"/>
  <c r="H104"/>
  <c r="H102"/>
  <c r="H101"/>
  <c r="D100"/>
  <c r="H100" s="1"/>
  <c r="D99"/>
  <c r="D98"/>
  <c r="H91"/>
  <c r="H90"/>
  <c r="H84"/>
  <c r="H83"/>
  <c r="H82"/>
  <c r="H76"/>
  <c r="H75"/>
  <c r="H69"/>
  <c r="H70" s="1"/>
  <c r="H428" s="1"/>
  <c r="H62"/>
  <c r="H60"/>
  <c r="H59"/>
  <c r="H58"/>
  <c r="H56"/>
  <c r="H55"/>
  <c r="H49"/>
  <c r="H48"/>
  <c r="D47"/>
  <c r="H47" s="1"/>
  <c r="H46"/>
  <c r="H40"/>
  <c r="H41" s="1"/>
  <c r="H425" s="1"/>
  <c r="H172" l="1"/>
  <c r="H437" s="1"/>
  <c r="H164"/>
  <c r="H436" s="1"/>
  <c r="H155"/>
  <c r="H156"/>
  <c r="H98"/>
  <c r="H154"/>
  <c r="H142"/>
  <c r="H433" s="1"/>
  <c r="H147"/>
  <c r="H148" s="1"/>
  <c r="H434" s="1"/>
  <c r="H99"/>
  <c r="H92"/>
  <c r="H431" s="1"/>
  <c r="H105"/>
  <c r="H85"/>
  <c r="H430" s="1"/>
  <c r="H77"/>
  <c r="H429" s="1"/>
  <c r="H50"/>
  <c r="H426" s="1"/>
  <c r="H57"/>
  <c r="H63" s="1"/>
  <c r="H427" s="1"/>
  <c r="H33"/>
  <c r="H30"/>
  <c r="H29"/>
  <c r="H28"/>
  <c r="H27"/>
  <c r="H26"/>
  <c r="H25"/>
  <c r="H24"/>
  <c r="H23"/>
  <c r="H17"/>
  <c r="D16"/>
  <c r="H16" s="1"/>
  <c r="H15"/>
  <c r="H10"/>
  <c r="H11" s="1"/>
  <c r="H422" s="1"/>
  <c r="H157" l="1"/>
  <c r="H435" s="1"/>
  <c r="H106"/>
  <c r="H432" s="1"/>
  <c r="H34"/>
  <c r="H424" s="1"/>
  <c r="H18"/>
  <c r="H423" s="1"/>
  <c r="D447" l="1"/>
</calcChain>
</file>

<file path=xl/sharedStrings.xml><?xml version="1.0" encoding="utf-8"?>
<sst xmlns="http://schemas.openxmlformats.org/spreadsheetml/2006/main" count="1356" uniqueCount="595">
  <si>
    <t>m²</t>
  </si>
  <si>
    <t>×</t>
  </si>
  <si>
    <t> =</t>
  </si>
  <si>
    <t>m³</t>
  </si>
  <si>
    <t>=</t>
  </si>
  <si>
    <t>KG</t>
  </si>
  <si>
    <t>m2</t>
  </si>
  <si>
    <t>kg</t>
  </si>
  <si>
    <t>1.10</t>
  </si>
  <si>
    <t>m</t>
  </si>
  <si>
    <t>x</t>
  </si>
  <si>
    <t>1.11</t>
  </si>
  <si>
    <t>1.12</t>
  </si>
  <si>
    <t>kom</t>
  </si>
  <si>
    <t>1.13</t>
  </si>
  <si>
    <t>1.15</t>
  </si>
  <si>
    <t>1.16</t>
  </si>
  <si>
    <t>1.17</t>
  </si>
  <si>
    <t>1.18</t>
  </si>
  <si>
    <t>2</t>
  </si>
  <si>
    <t>2.1</t>
  </si>
  <si>
    <t>set</t>
  </si>
  <si>
    <t>3</t>
  </si>
  <si>
    <t>3.1</t>
  </si>
  <si>
    <t>3.2</t>
  </si>
  <si>
    <t>SOFTWARE</t>
  </si>
  <si>
    <t>sunrise/sunset/specified time, can be trigerred from any system device), supports web services (weather forecast, email, news, web cameras), events (calendar events, system events, alarms), group commands, logs (HDL Bus traffic, actions history), multilanguage, password-protected (separate access control for usage and configuration), 100% user configurable, one license for unlimited number of devices, free Android and iOS applications</t>
  </si>
  <si>
    <t>4</t>
  </si>
  <si>
    <r>
      <t>m</t>
    </r>
    <r>
      <rPr>
        <vertAlign val="superscript"/>
        <sz val="12"/>
        <color indexed="8"/>
        <rFont val="Times New Roman"/>
        <family val="1"/>
      </rPr>
      <t>3</t>
    </r>
  </si>
  <si>
    <t>m'</t>
  </si>
  <si>
    <t>Ø40mm (5/4”)</t>
  </si>
  <si>
    <t>Ø32mm (1”)</t>
  </si>
  <si>
    <t>Ø25mm (3/4”)</t>
  </si>
  <si>
    <t>Ø20mm (1/2”)</t>
  </si>
  <si>
    <t xml:space="preserve">Ø32mm (1") </t>
  </si>
  <si>
    <t xml:space="preserve">Ø25mm (3/4") </t>
  </si>
  <si>
    <t xml:space="preserve">Ø20mm (1/2") </t>
  </si>
  <si>
    <t xml:space="preserve">EK Ø15/10mm </t>
  </si>
  <si>
    <t>4.4</t>
  </si>
  <si>
    <t xml:space="preserve">4.2 </t>
  </si>
  <si>
    <t xml:space="preserve">4.3 </t>
  </si>
  <si>
    <t>4.1</t>
  </si>
  <si>
    <t xml:space="preserve">Ø160mm  </t>
  </si>
  <si>
    <t xml:space="preserve">Ø110mm  </t>
  </si>
  <si>
    <t xml:space="preserve">Ø75mm </t>
  </si>
  <si>
    <t xml:space="preserve">Ø50mm </t>
  </si>
  <si>
    <t xml:space="preserve">Ø50mm  </t>
  </si>
  <si>
    <t xml:space="preserve">Ø100mm  </t>
  </si>
  <si>
    <t>4.5</t>
  </si>
  <si>
    <t>4.6</t>
  </si>
  <si>
    <t>3.3</t>
  </si>
  <si>
    <t>3.4</t>
  </si>
  <si>
    <t>3.5</t>
  </si>
  <si>
    <t>3.6</t>
  </si>
  <si>
    <t>3.7</t>
  </si>
  <si>
    <t>3.8</t>
  </si>
  <si>
    <t>3.10</t>
  </si>
  <si>
    <t>Earth works</t>
  </si>
  <si>
    <t>COMMON AND GENERAL CONDITIONS FOR EARTH WORKS
In addition to the description of the individual items of the works, the contractor also included the following common conditions in the prices:
1. Earthwork will be performed in accordance with the project, the prices include all work operations, material costs, ancillary tools and scaffolding, as well as other costs and earnings of the company.
2. Prior to the commencement of earthworks, the Contractor shall, together with a representative of the Investor, record the height elevation  of the existing terrain after marking out is done.
3. The Contractor is obliged to take care of the maintenance of temporary roads at the stage of excavation and  to drain them  in the case of rain.
4. In the case of re- digging, all deeper excavated areas should be filled with MB10 concrete or the site properly remedied in consultation with a geomechanic. These costs are borne by the contractor.
5. In the calculation of the amount of work actually done, all excavations and removal should be calculated per m3 of autochthon  soil, and all embankments per m3 of compacted.materials.
6. The applicable norms for labor and materials consumption are determinated  in the "Norms  and Standards of Construction Work - Building Construction" GN-200
7. The Contractor is obliged to obtain the underground cadastre and to cut grips on the route.</t>
  </si>
  <si>
    <t>Machine, wide excavation of category III soil for object foundation on foundation slab. Extensive excavation should be carried out in succession, with all excavation sides secured. Excavation should be carried out up to finish grade with healthy, naturally bearing soil, without pits, detritus or previously spread layers. Excavation is provided by a continuous AB diaphragm that is specially accounted for. Cut the sides of the excavation properly and level the bottom.
Works should be carried out in connection with loading and transportation of excess land to the landfill. Excavation should be carried out at projected levels and in accordance with geodetic marking (protocol). Loading  and transportation  of land is included in the price.</t>
  </si>
  <si>
    <r>
      <rPr>
        <sz val="10"/>
        <rFont val="Century Gothic"/>
        <family val="2"/>
      </rPr>
      <t>Manual excavation of soil to produce base strips and beams. In all according to the details of the construction  design. Cut the sides properly and level the bottom. Transport the excavated soil by trolley, fill and level or load it onto a truck and take it to a city dump.</t>
    </r>
    <r>
      <rPr>
        <sz val="10"/>
        <rFont val="Century Gothic"/>
        <family val="2"/>
        <charset val="238"/>
      </rPr>
      <t xml:space="preserve">
</t>
    </r>
  </si>
  <si>
    <t>Procurement, transportation, filling and spreading of buffer layer of gravel with compaction, natural granulation under the base plate, foundation beams and strips, with mechanical compaction - rolling to the required compressibility module according to the construction design project determinants. Follow the instructions in the Geomechanical study and the instructions in the construction design . Vibrational compaction of soil by vibration means is not applicable if the surrounding structures are weak or their foundations are weak.</t>
  </si>
  <si>
    <t>Total 1.2</t>
  </si>
  <si>
    <t>Pos.</t>
  </si>
  <si>
    <t>Name</t>
  </si>
  <si>
    <t>UM</t>
  </si>
  <si>
    <t>Quantity</t>
  </si>
  <si>
    <t>Price per Unit</t>
  </si>
  <si>
    <t>Total</t>
  </si>
  <si>
    <t>CONCRETE WORKS</t>
  </si>
  <si>
    <t>SUMMARY</t>
  </si>
  <si>
    <t>COMMON AND GENERAL CONDITIONS FOR CONCRETE WORKS:
In addition to the description of the individual items of the works, the contractor also included the following common conditions in the prices:
1. Concrete works will be performed in accordance with the design, static calculation and applicable regulations. 
The Contractor is obliged to do before the beginning of the execution of works "Project of concrete with plan of production and quality control of concrete". concrete control cubes to be taken at the construction site, the cost of testing and report preparation shall be borne by the Contractor.
2. The authorized supervisory authority shall receive the formwork from the aspect of dimensions, axles and height levels and the reinforcement from the aspect of number and diameter of the bars installed. The contractor shall be responsible for the deformation  and demolition safety of the formwork. Concreting will only be carried out when the authorized supervisory authority states in the construction log that there are no objections from its aspect.
3. The protection of freshly concreted structures as well as the protection of concrete (from frost or  heat) during the curing phase is included in unit prices.
4. Removal of the formwork can only be done with the approval of the responsible person.
5. Pipe scaffolding is  given in a special position. Costs for the above are included in unit prices.
6. Prices include all working operations, material costs, ancillary tools and scaffolding as well as other costs and earnings of the company.
7. Consider that concrete surfaces (columns, beams and ceilings) in the interior of the building will remain visible, therefore they will not be plastered and painted.
8. The applicable norms for labor and materials consumption are determinated  in the "Norms  and Standards of Construction Work - Building Construction"  GN-400-1</t>
  </si>
  <si>
    <t>TOTAL 1.3</t>
  </si>
  <si>
    <t>REINFORCEMENT WORKS</t>
  </si>
  <si>
    <t>COMMON  AND GENERAL CONDITIONS FOR REINFORCEMENT WORKS:
In addition to the description of the individual items of the works, the contractor also included the following common conditions in the prices:
1. Reinforcement works will be done in everything according to the static calculation, reinforcement designs, the prices include all work operations and materials and auxiliary tools and scaffolding, as well as other costs and earnings of the company.
2. The reinforcement shall be made of all the qualities of steel provided in the static calculation, and in accordance with the applicable SNiP. Clean the reinforcement from rust and dirt, straighten, cut, bend and install according to details (reinforcement designs) and static calculation.
3. The unit price also includes the placement of steel, plastic or concrete pads to achieve the intended protective layers and the correct position of reinforcement in the structure. All iron and stirrups will be firmly attached to the main reinforcement so that the position of the reinforcement cannot be changed during the concreting of the structure.</t>
  </si>
  <si>
    <t>4. Acceptance of the installed reinforcement in terms of number and diameter of the installed bars shall be carried out by the authorized supervisory authority, ascertain the condition and issue a permit for concreting through the construction log. The contractor shall be responsible for the attestation and quality of the installed reinforcement .
5. The actual installed quantity of reinforcement of all qualities is calculated per kg regardless of the complexity and diameter of the reinforcement bars. Calculate the work according to the table weights of the reinforcement and the lengths from the reinforcement drawings.
6. The applicable norms for labor and materials consumption are determinate  in the "Norms and Standards of Construction Work - Building Construction" GN-400
 7. In the stage of drafting the Bill of Quantities, the estimated amount of reinforcement is included, after the details of reinforcement and specifications are made, the right quantities will be calculated. The investor and the Contractor should respect and accept this.</t>
  </si>
  <si>
    <t>INSULATING WORKS (hydro)</t>
  </si>
  <si>
    <t>COMMON AND GENERAL CONDITIONS FOR HYDRO INSULATION  WORKS:
In addition to the description of the individual items of the works, the contractor also included the following common conditions in the prices:
1. Hydro insulation works will be performed in everything according to the design, architectural details and applicable standards,
2. Only materials certified to the applicable standards will be used for the performance of Hydro insulation works.
3. The bedding must be level, solid, dry and free from dust. Bedding preparation (cleaning and refinement) is included in the unit price.
4. Prices include all work operations, material costs, ancillary tools, scaffolding as well as other costs and company earnings.
5. The applicable norms for labor and materials consumption are determinate  in the "Norms and Standards of Construction Work - Building Construction" GN-561</t>
  </si>
  <si>
    <r>
      <rPr>
        <b/>
        <sz val="10"/>
        <rFont val="Century Gothic"/>
        <family val="2"/>
        <charset val="238"/>
      </rPr>
      <t xml:space="preserve">Procurement of materials and installation of a vapor permeable watertight waterproof roof foil. </t>
    </r>
    <r>
      <rPr>
        <sz val="10"/>
        <rFont val="Century Gothic"/>
        <family val="2"/>
      </rPr>
      <t>Insert foils with folds and adhesion of connections with adhesion tape. All work should be done in accordance with the manufacturer's instructions and recommendations. The foil should also be placed on the vertical part of the "Shed"  roof to the parapet of the skylights in height of 80 cm . Calculation of works per m2, complete set of insulation.</t>
    </r>
  </si>
  <si>
    <t>TOTAL  1.5</t>
  </si>
  <si>
    <t>TOTAL 1.4</t>
  </si>
  <si>
    <t>TOTAL  1.1</t>
  </si>
  <si>
    <t>MASONRY WORKS</t>
  </si>
  <si>
    <t>COMMON AND GENERAL CONDITIONS FOR MASONRY WORKS: 
In addition to the description of the individual items of the works, the contractor also included the following common conditions in the prices:
1. Masonry works will be performed in accordance with the design and applicable standards and regulations.
2. Prices include all working operations, material costs, ancillary tools and scaffolding, as well as other costs and earnings of company.
3. Brick masonry products will be certified to the applicable standards and will meet the requirements for installation in the facilities (dimensions, hygroscopicity, compressive strength, wet swelling, chile nitre outbursts, etc.).
4. Prices include scaffolding.
5. The applicable norms for labor and materials consumption are determinated  in the "Norms  and Standards of Construction Work - Building Construction" GN-301.</t>
  </si>
  <si>
    <r>
      <rPr>
        <b/>
        <sz val="10"/>
        <rFont val="Century Gothic"/>
        <family val="2"/>
        <charset val="238"/>
      </rPr>
      <t xml:space="preserve">Plastering of internal load-bearing and partition walls </t>
    </r>
    <r>
      <rPr>
        <sz val="10"/>
        <rFont val="Century Gothic"/>
        <family val="2"/>
      </rPr>
      <t>with 1: 3 lime mortar in two layers with preliminary" patching "of the walls with cement milk. The first layer is rough and the second is with fine application on surfaces. Sand should be clean without organic matter and plastered surfaces must be straight without fractures and waves and the edges are sharp and straight. The price includes scaffold, cleaning and protection of the entire joinery. The same position can be applied with machine plastering.Calculation per m².</t>
    </r>
    <r>
      <rPr>
        <sz val="10"/>
        <rFont val="Century Gothic"/>
        <family val="2"/>
        <charset val="238"/>
      </rPr>
      <t xml:space="preserve">
</t>
    </r>
  </si>
  <si>
    <r>
      <rPr>
        <b/>
        <sz val="10"/>
        <rFont val="Century Gothic"/>
        <family val="2"/>
        <charset val="238"/>
      </rPr>
      <t xml:space="preserve">Plastering of window sills and stairs arms </t>
    </r>
    <r>
      <rPr>
        <sz val="10"/>
        <rFont val="Century Gothic"/>
        <family val="2"/>
      </rPr>
      <t>with 1: 3 lime mortar in two layers with preliminary "patching" of the walls with cement milk. The first layer is rough and the second with fine application on surfaces. Sand should be clean without organic matter and plastered surfaces must be straight without fractures and waves and the edges are sharp and straight. The price includes scaffold, cleaning and protection of the entire joinery. The same position can be applied with machine plastering.Calculation per m².</t>
    </r>
  </si>
  <si>
    <t>total  1.6</t>
  </si>
  <si>
    <t>STEEL CONSTRUCTION</t>
  </si>
  <si>
    <t>Steel construction is carried out in full according to the design, calculation and details, and therefore through a specialized work organization and professional workforce, as well as according to the provisions of the applicable regulations:
General technical regulations for load-bearing steel structures (Official Gazette SFRY No. 41/64), Technical regulations for load-bearing steel structures joined by rivets and screws (Official Gazette SFRY 41/64), Technical regulations for welded steel load-bearing steel structures (Official Gazette SFRJ 41/64), Rulebook on Technical Standards for Concrete and Reinforced Concrete Official Gazette SFRY no. 51/71), Rulebook on Technical Measures and Conditions for Coupled Structures (Official Gazette SFRY No. 35/70), Rulebook on Technical Measures and Conditions for Corrosion Protection of Steel Structures (Official Gazette SFRY No. 32/70).
The conditions for the construction of steel structures are:
Material:
Steel structures are derived from the materials specified in the Main Design by their drawings. Any modification of the material is not considered without the consent of the designer and the Investor. All material for fabricating steel construction must have an appropriate attestation with data as per standard.
Workshop design and assembly:
Steel construction can only be entrusted to a qualified contractor of these types of work and proof of suitability. The Contractor shall be obliged to thoroughly familiarize himself with the technical documentation prior to the commencement of works and to inform the Investor of any identified deficiencies in the documentation.The Contractor is obliged to perform all the works according to the project, with daily supervision of the supervisory authority and for any deviation the Contractor must have the written consent of the Investor. 
The contractor is obliged to elaborate the details of the design  in accordance with his technology, to adjust them to the exact measurements taken on the spot and to prepare them for workshop production.For the workshop construction and assembly of a steel structure, the contractor is required to draw up a plan for the manufacture and installation and deliver it to supervisory  authority</t>
  </si>
  <si>
    <t xml:space="preserve">The structure must be stable during installation and the contractor is obliged to carry out constant control at all stages of production and installation, and to provide the supervisory authority with the necessary conditions and accessories for work.Removal of the structure from the workshop to the construction site can be carried out after the necessary control of the contractor and supervisory authority is carried out, the eventual alteration is noted, the necessary material attestations is done, welders attestations is done, tailoring records and copies of the assembly logs are provided.
In order to establish a link between the material obtained and the certificate, the material procured from the steel producer must be color coded or stamped with the batch number and the order number, as no material without the appropriate certificate may be installed.
All material records from procurement to installation must be properly kept and enclosed as a document when delivering the structure. All positions and extensions must be marked with large markings by the manufacturer for proper mounting and proper delivery of all jointing material.Installation of steel structures may only be carried out by a specialized working organization with expert personnel and appropriate equipment.
The manufacturer of the steel structure shall be obliged to remedy at his own expense any errors and defects observed in the shortest possible time.
Corrosion protection:
Work is done in workshop and on site. Corrosion protection of a steel structure involves the preparation of a steel structure for protection, the application of protective layers, the receipt of protection works (performed as when receiving a structure), and is performed by the contracting authority and the supervisory authority.Care must be taken strictly to handle the protected steel structure so that the protective coating is not damaged.The Ac protection is based on alkaline coatings with a total thickness of 160 microns with pre-sanding of steel surfaces up to SA 2.5. The protection is applied with two base coatings and two coverage coatings. 
Corrosion protection of steel structure should be done according to ISO 8501-1. </t>
  </si>
  <si>
    <t>TOTAL 1.7</t>
  </si>
  <si>
    <t>CARPENTRY WORKS</t>
  </si>
  <si>
    <t>COMMON  AND GENERAL CONDITIONS FOR CARPENTRY WORKS:
In addition to the description of the individual items of the works, the contractor also included the following common conditions in the prices:
1. Carpentry works will be carried out in accordance with the design, static budget and applicable standards,
2. Prices include all operating operations, material costs and ancillary tools and scaffolding, as well as other costs and earnings of the company.
3. Unit prices shall include all previous works for carpentry work (sorting, tailoring and processing of materials, drawing, etc.) provided by the design  and prescribed by the applicable norms for carpentry works.
4. The term "concreting in ordinary formwork" means that the formwork is made of plank boards and that the surfaces of the concrete do not have to be smooth as other materials and layers (thermal insulations, linings, etc.) are installed over it or plastering of those surfaces is envisaged.
5. The term "concreting in a smooth formwork" means that a completely flat and smooth surface of concrete must be obtained over  which painting works can be directly carried out.
6. Pipe scaffold given in position
7. Applicable norm for labor and material consumption prescribed by "Norms and Standards for Work in Construction - Building Construction" GN-601</t>
  </si>
  <si>
    <t>Procurement of materials and installation of laths and counter-kaths over OSB boards as a base for the trapezoidal sheet according to the project. Calculation of works per m² vert. proj.</t>
  </si>
  <si>
    <t>TOTAL  1.8</t>
  </si>
  <si>
    <t>THERMAL INSULATION WORKS</t>
  </si>
  <si>
    <t>GENERAL TERMS:
In addition to the description of the individual items of the works, the contractor also included the following common conditions in the prices:
1. Thermal insulation works will be performed in accordance with the design and the applicable standards.
2. All thermal insulation and acoustic materials must have thermal, acoustic and mechanical properties according to the applicable standards (prescribed in the study of building physics or electrical energy efficiency).
3. Prices include all work operations, material costs, ancillary tools and scaffolding prescribed by the "Norms and  Standards in Construction - GN 561 Building Construction", as well as other company expenses and earnings.</t>
  </si>
  <si>
    <t>JOINERY WORKS</t>
  </si>
  <si>
    <t>TOTAL  1.9</t>
  </si>
  <si>
    <t>COMMON AND GENERAL CONDITIONS FOR JOINERY  WORKS:
The contractor is obliged to include the following common conditions in the price of the works (in addition to the description of individual items of works):
1. The price includes the procurement and cleaning of materials, trial assembly, transport, installation and corrosion protection, all according to the conditions and regulations for the production, installation, anti-corrosion protection and transportation of steel construction.
2. The Contractor is obliged to elaborate the workshop details, the assembly plan and submit them to the designer for approval on the basis of the design schemes and the measures taken on site.
3. The contractor is obliged to take all measures at the construction site before commencement of works.
4. System drawings shall be attached to the specification of the works. Detailed work drawings are prepared for all work, and are prepared by the contractor according to the work specification, and submitted to the supervisor.
5. All sealing materials and cover strips at joints in façade and building construction shall guarantee complete safety against water penetration and winf penetration.
6. All the above items are taken into account in unit prices.
7. Site preparation and scaffolding, if necessary, are included in the unit price.
8. All imported materials and products must comply with applicable local regulations.
9. All products must have a certificate valid in the Republic of Serbia.
10. Ground all metal elements of the windows and doors (according to the electrical installation project)</t>
  </si>
  <si>
    <t>Manufacturing and installation of stair fence, height h = 110 cm, wrought iron with square cross sections 15x15mm and 10mx10mm, steel  bars 30x2mm 15x2mm and handrails ∅20mm, anchored in the base. The fence  is painted in a permanent black color for the metal RAL 9005, according to the details of the design project description and scheme of the joinery  position. Calculation per m1 of fence.</t>
  </si>
  <si>
    <t>TOTAL  1.10</t>
  </si>
  <si>
    <t>SHEET METAL WORKS</t>
  </si>
  <si>
    <t>GENERAL CONDITIONS:
All sheet metal work must be done accurately and expertly. All profiles, welts and more must be made according to the details of the designer.Prices include all work operations, material costs, ancillary tools and scaffolding prescribed by "Norms and Standards for Construction Work - Building Construction" GN - 771.</t>
  </si>
  <si>
    <r>
      <t xml:space="preserve">Above the gutters, </t>
    </r>
    <r>
      <rPr>
        <b/>
        <sz val="10"/>
        <rFont val="Century Gothic"/>
        <family val="2"/>
      </rPr>
      <t xml:space="preserve">make and install protection from galvanized plasticized perforated sheet d = 0.55mm, </t>
    </r>
    <r>
      <rPr>
        <sz val="10"/>
        <rFont val="Century Gothic"/>
        <family val="2"/>
        <charset val="238"/>
      </rPr>
      <t>60cm wide. The price includes the appropriate mounting bearers and pads . Calculation per m of complete set of horizontal gutter-valley.</t>
    </r>
  </si>
  <si>
    <t>Calculation per m of built-in sill.</t>
  </si>
  <si>
    <t>TOTAL  1.11</t>
  </si>
  <si>
    <t>EXTERNAL AND INTERIOR ALU JOINERY</t>
  </si>
  <si>
    <t>GENERAL TERMS:
The contractor is obliged to include the following common conditions in the price of the works (in addition to the description of individual items of works):
1. Make the joinery out of standard drawn aluminum profiles, sheets, and appropriate jointing and binding material.
2. The price includes the procurement of materials, production, transport, installation and glazing of the built-in joinery for the items of the work in which the descriptions indicate.
3. Aluminum to be cleaned, machined and anodized in color according to the designer's choice. The CONTRACTOR is obliged to submit the Paint Sample to the Designer for approval.
4. Install bumpers with all facade doors.
5. All sealing materials and cover strips at joints in façade and building construction shall guarantee complete safety against water and wind penetration .
6. To perform facade joinery according to the standard type so that the coefficient of heat transfer is at most Umax = 1.4W / m2K, that is, according to the Energy Efficiency Study as well as in joinery schemes.
7. The Contractor is obliged to elaborate the workshop details, the assembly plan and submit them to the designer for approval on the basis of the designs and measures taken on site.
8. Individual façade and interior doors will be provided with locks that have the capability of an electric box staple and card readers, which is covered by the tender documentation for electrical installations.
9. Some exterior windows will be provided with engines for automatic opening, which is covered by the tender documentation for electrical installations.</t>
  </si>
  <si>
    <t>EXTERNALFACADE ALU JOINERY</t>
  </si>
  <si>
    <r>
      <rPr>
        <b/>
        <sz val="10"/>
        <rFont val="Century Gothic"/>
        <family val="2"/>
        <charset val="238"/>
      </rPr>
      <t>Design and installation of semi-structural glazed facade with single- wing door.S</t>
    </r>
    <r>
      <rPr>
        <sz val="10"/>
        <rFont val="Century Gothic"/>
        <family val="2"/>
      </rPr>
      <t>emi-structural façade made of self-supporting, drawn, standard-sized aluminum profiles with stopped cold-bridge Alumil-type or other manufacturer of the same characteristics. The supporting structure is vertical, with horizontal secondary divisions according to the drawing. The profiles are plasticized  or anodised in black RAL 9005.Make glazing of the facade with safety glass (external tempered-internal pampleks) 8 + 15 + 3.3.1. LOW-E (low emission), According to the Energy Efficiency Study of the building, it is necessary that the profile and glass assembly have the maximum allowable heat transfer coefficient U = 1.5W / m˛K.</t>
    </r>
    <r>
      <rPr>
        <sz val="10"/>
        <rFont val="Century Gothic"/>
        <family val="2"/>
        <charset val="238"/>
      </rPr>
      <t xml:space="preserve">
</t>
    </r>
  </si>
  <si>
    <r>
      <rPr>
        <b/>
        <sz val="10"/>
        <rFont val="Century Gothic"/>
        <family val="2"/>
        <charset val="238"/>
      </rPr>
      <t xml:space="preserve">Production and installation of SLIDING FOLDING  DOOR </t>
    </r>
    <r>
      <rPr>
        <sz val="10"/>
        <rFont val="Century Gothic"/>
        <family val="2"/>
      </rPr>
      <t>anodised or plasticized in black RAL 9005. The profiles are aluminum with thermal break.
Positions should be made from a system of aluminum thermally interrupted profiles.Position carried out  as a sliding-folding system. The position needs to have three sliding wings on each side that open into the field.In the lower zone set a threshold with a height of 20mm, and in the upper zone make a door frame  that is able to adjust after a while, in case of settling  of AB slab.Make glazing with safety glass (external tempered - internal pampleks) 8 + 15 + 3.3.1. LOW-E(low emission) According to the Energy Efficiency Study of the building, it is necessary that the profile and glass assembly have the maximum allowable heat transfer coefficient U = 1.5W / m˛K.</t>
    </r>
  </si>
  <si>
    <t>pcs</t>
  </si>
  <si>
    <t>TOTAL 1.12</t>
  </si>
  <si>
    <r>
      <rPr>
        <b/>
        <sz val="10"/>
        <rFont val="Century Gothic"/>
        <family val="2"/>
        <charset val="238"/>
      </rPr>
      <t xml:space="preserve">Design and installation of external aluminum fixed facade portal. </t>
    </r>
    <r>
      <rPr>
        <sz val="10"/>
        <rFont val="Century Gothic"/>
        <family val="2"/>
      </rPr>
      <t xml:space="preserve">Design a portal of self-supporting, drawn-in, standard-sized aluminum profiles with an interrupted cold bridge of the Alumil type or other manufacturer of the same characteristics. The profiles are plastic or anodised in black RAL 9005.Glazing with a suitable thermal insulation glass package (thermopan glass filled with argon 4 + 16 + 4) with low emission coating on the inside of the outer glass. According to the Energy Efficiency Study of the building, it is necessary that the profile and glass assembly have the highest allowable heat transfer coefficient U = 1.5W / m˛K.In all according to the scheme of joinery.Calculation per piece. </t>
    </r>
  </si>
  <si>
    <r>
      <rPr>
        <b/>
        <sz val="10"/>
        <rFont val="Century Gothic"/>
        <family val="2"/>
        <charset val="238"/>
      </rPr>
      <t xml:space="preserve">Design and installation of an external aluminum facade portal with a single-wing  window. </t>
    </r>
    <r>
      <rPr>
        <sz val="10"/>
        <rFont val="Century Gothic"/>
        <family val="2"/>
      </rPr>
      <t>Design a portal of self-supporting, drawn-in, standard-sized aluminum profiles with an interrupted cold bridge of the Alumil type or other manufacturer of the same characteristics. The profiles are plasticized or anodised in black RAL 9005.Do the glazing of the portal with safety glass (external tempered - internal pampleks) 8 + 15 + 3.3.1. LOW-E (low emission), According to the Energy Efficiency Study of the building, it is necessary that the profile and glass assembly have the highest allowable heat transfer coefficient U = 1.5W / m˛K.</t>
    </r>
  </si>
  <si>
    <t>Within the portal there is a single-wing  window with dimensions 161x140cm. The frame should be made of plasticized or anodized drawn ALU profiles with thermal break. Frame is standard, for this type of joinery. The window is supplied with a class I quality hardware, in accordance with the chosen color of the joinery. Within the position, predict the internal parapet sill of black granite d = 2cm.
Due to the height of the windows, provide for motor-automatic venting.  Windows are opened  in everything according to the scheme.
- Finishing of windows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</si>
  <si>
    <t>Frame is standard, for this type of joinery. The window is supplied with a class I quality hardware, in accordance with the chosen color of the joinery. Within the position, predict the internal parapet sill of black granite d = 2cm.
- Finishing of windows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</si>
  <si>
    <r>
      <t xml:space="preserve">IManufacturing and installation </t>
    </r>
    <r>
      <rPr>
        <sz val="10"/>
        <rFont val="Century Gothic"/>
        <family val="2"/>
      </rPr>
      <t>of handrails ∅40mm, The handrail is fixed in the wall. Produce elements-workshop drawings and details for approval by the designer. The handrail is painted with a permanent black color for metal RAL 9005. Calculation per m1 of the fence.</t>
    </r>
  </si>
  <si>
    <r>
      <rPr>
        <b/>
        <sz val="10"/>
        <rFont val="Century Gothic"/>
        <family val="2"/>
        <charset val="238"/>
      </rPr>
      <t xml:space="preserve">Design and installation of an external aluminum single-wing window </t>
    </r>
    <r>
      <rPr>
        <sz val="10"/>
        <rFont val="Century Gothic"/>
        <family val="2"/>
      </rPr>
      <t>with safety glass. The profiles are aluminum with thermal break. Finishing of the profile is anodizing  in black RAL 9005. Do the glazing of the roof with safety glass 8 + 15 + 3.3.1. LOW-E (low emission), According to the Energy Efficiency Study of the building, it is necessary that the profile and glass assembly have the maximum allowable heat transfer coefficient U = 1.5W / m˛K.Provide the window with all the necessary hardware and a handle to open the window. Within the position, predict the internal parapet sill of black granite d = 2cm.</t>
    </r>
  </si>
  <si>
    <t>INTERNAL ALU JOINERY</t>
  </si>
  <si>
    <t>GYPSUM WORKS</t>
  </si>
  <si>
    <t>GENERAL TERMS:All work must be done accurately and expertly. The contractor must fully comply with the installation by layers and the materials and conditions given in the expanded description of dry assembly works. The works are carried out in a dry construction system: metal substructure, panel cladding, jointing and finishing. All surfaces must be completely flat, vertical or  horizontal where necessary. The corners must have sharp edges, made exactly to the intended shape. For walls longer than 15m, anticipate dilatation every 15m. The price includes procurement, horizontal and vertical transports, installation of basic and auxiliary materials, all binders and post-construction cleaning as well as removal of the detritus, preparation of the project for execution, assembly plans.Prices include all work operations, material costs, ancillary tools, and scaffolding that prescribe "Norms and Standards in Construction - GN-415 Building Construction for Dry Prefabricated Construction.</t>
  </si>
  <si>
    <t>Installation pipe lining - masking (water supply and sewerage and storm verticals) with moisture-resistant gypsum cardboard double panels d = 12,5 mm, RW up to 60cm. The panels are mounted on the substructure. The insulation layer is made of mineral wool with a specific weight of 100 kg / m3 with double-sided PVC foil. The price includes the creation of openings for installations, internal and external transport, cutting according to the measures taken, all the connecting material, the creation of the inspection opening and the setting of the cover, bandaging and skimming of the couplings. Calculation per m2</t>
  </si>
  <si>
    <t>TILING WORKS</t>
  </si>
  <si>
    <t xml:space="preserve">GENERAL TERMS:
In addition to the description of the individual items of the works, the contractor also included the following common conditions in the prices:
1. The ceramic works will be performed in accordance with the project and the applicable standards, the prices include all work operations, material costs, auxiliary tools and scaffolding that stipulate "Standards and standards of construction work - Building Construction GN 501", as well as other costs and earnings of the company .
2. Protect all outer edges of the walls with ALU moldings, and secure the inner corners with acrylic silicone.
3. Class I ceramics will be used.
4. After completion of the work the paved surfaces will be cleaned and washed.  </t>
  </si>
  <si>
    <t>TOTAL 1.16</t>
  </si>
  <si>
    <r>
      <t xml:space="preserve">Procurement and gluing, anti-slip floor tiles - granite ceramics class I in the basement in front of the building on the floor and stairs dim. 30/60 cm. </t>
    </r>
    <r>
      <rPr>
        <sz val="10"/>
        <rFont val="Century Gothic"/>
        <family val="2"/>
      </rPr>
      <t>Straight jointing with joint width 3 mm, on prepared flat, clean and dry substrate.The contractor is obliged to bring the samples to the designer for his confirmation of the color. The tiles are glued on a solid, clean, flat  surface. Fill the joints with flexible grout in color and tone of the designer's choice. Joint and clean the installed tiles. Include all necessary materials and labor in the price.Calculation per m².</t>
    </r>
  </si>
  <si>
    <r>
      <t xml:space="preserve">Procurement and laying by gluing of  floor granite ceramics I class in the toilet, hall, corridors, stairs, kitchen and dining room, dimensions 60/60 cm. </t>
    </r>
    <r>
      <rPr>
        <sz val="10"/>
        <rFont val="Century Gothic"/>
        <family val="2"/>
      </rPr>
      <t>Straight jointing with joint width 3 mm, on prepared flat, clean and dry substrate.The contractor is obliged to bring the samples to the designer for his confirmation of the color. The tiles are glued on a solid, clean, flat  surface. Fill the joints with flexible grout in color and tone of the designer's choice. Joint and clean the installed tiles. Include all necessary materials and labor in the price.Calculation per m².</t>
    </r>
  </si>
  <si>
    <r>
      <t xml:space="preserve">Procurement and laying by gluing of wall granite ceramics , class I, </t>
    </r>
    <r>
      <rPr>
        <sz val="10"/>
        <rFont val="Century Gothic"/>
        <family val="2"/>
      </rPr>
      <t xml:space="preserve"> in the toilet, kitchen and dining room, dimensions 30/60 cm. Straight jointing with joint width 3 mm, on prepared flat, clean and dry substrate.In the toilets , ceramics is laid  at 2m in height and in the kitchen at 1.55m. The contractor is obliged to bring the samples to the designer for his confirmation of the color. The tiles are glued on a solid, clean, flat  surface. Fill the joints with flexible grout in color and tone of the designer's choice. Joint and clean the installed tiles. Include all necessary materials and labor in the price.Calculation per m². </t>
    </r>
  </si>
  <si>
    <t>TOTAL 1.15</t>
  </si>
  <si>
    <t>FACADE WORKS</t>
  </si>
  <si>
    <t>General terms:The thermal insulation materials used on the exterior of the building, which are part of the exterior walls, must comply with the Rulebook on the Technical Requirements for Fire Safety of Exterior Walls (Official Gazette RS No. 59 of June 2016, 36 of 13 April 2017). 
1. Thermal insulation works will be performed in accordance with the project and the applicable standards.
2. All thermal insulation and acoustic materials must have thermal, acoustic and mechanical properties according to the applicable standards (prescribed in the Building Physics Study)
3. Prices include all work operations, supplies, materials, auxiliary tools and scaffolds prescribed by "Norms and Standards in Construction  - GN 561 Building Construction" as well as other costsi zaradu preduzeća.</t>
  </si>
  <si>
    <t>PAINTING WORKS</t>
  </si>
  <si>
    <t>GENERAL TERMS:
1. Painting must be done in accordance with the design and rules of the craft.
2. All required materials must be of good and durable quality in all standards.
3. There should be no stains and brush marks on the painted surfaces.
4. The color tone must be absolutely uniform.
5. Painted surfaces must not be scratched or peeled off.
6. The substrate for painting and painting works must be flat and clean and must be covered with a suitable pre-coating, prescribed by building codes or by the manufacturer of building materials.
7. The skimming material must be suitable for particular types of substrate (mortar, concrete, gypsum, etc.)
.8. Prices include all work operations, material costs and ancillary tools prescribed by the "Norms and Standards for Construction Work - Building Construction" GN - 531.</t>
  </si>
  <si>
    <r>
      <t>Procurement of materials and finishing, decorative processing of facades</t>
    </r>
    <r>
      <rPr>
        <sz val="10"/>
        <rFont val="Century Gothic"/>
        <family val="2"/>
      </rPr>
      <t xml:space="preserve"> of grain granulation 0.8-1.2 mm or equivalent, in a tone chosen by the designer. Before applying the plaster coat, apply a color primer. When designing, follow the manufacturer's instructions to avoid visible extensions and to make the finish a unique whole with the "Demit" facade. Calculation per m2</t>
    </r>
  </si>
  <si>
    <r>
      <rPr>
        <b/>
        <sz val="10"/>
        <rFont val="Century Gothic"/>
        <family val="2"/>
        <charset val="238"/>
      </rPr>
      <t xml:space="preserve">Painting the interior walls with semi-dispersive paint </t>
    </r>
    <r>
      <rPr>
        <sz val="10"/>
        <rFont val="Century Gothic"/>
        <family val="2"/>
      </rPr>
      <t>at the choice of the designer. The unit price includes the work and materials for wall skimming and painting, that is, to perform all pre-works according to the instructions of the paint manufacturer. Built-in joinery and shall be  protected with PVC foil. The price includes scaffolding. The contractor is obliged to clean, remove dirt after painting works. Calculation per m2</t>
    </r>
  </si>
  <si>
    <t>Protection of visible concrete surfaces - ceilings inside the building. Use a transparent matte coating for protection. Calculation per m2</t>
  </si>
  <si>
    <t>ROOF COVERING WORKS</t>
  </si>
  <si>
    <t>GENERAL TERMS:
1. Roofing works must be performed in accordance with the design and the rules of the craft.
2. All required materials must be of good and durable quality in all standards
.3. The price shall include all labor operations, materials consumables and ancillary tools prescribed by the "Norms and Standards of Construction Work" and Company earnings.</t>
  </si>
  <si>
    <r>
      <rPr>
        <b/>
        <sz val="10"/>
        <rFont val="Century Gothic"/>
        <family val="2"/>
        <charset val="238"/>
      </rPr>
      <t xml:space="preserve">Supply and installation of roof covering on single-pitch  roof planes with a fall of 26 °, flange extruded steel sheet metal </t>
    </r>
    <r>
      <rPr>
        <sz val="10"/>
        <rFont val="Century Gothic"/>
        <family val="2"/>
      </rPr>
      <t>(fastened with screws with rubber pad). RAL9005 is plasticized tone. Before installing the roof covering, it is necessary to install part of the required sheet metal as well as the metal supports of the horizontal gutter. Calculate all necessary work, equipment and material in the price. Roofing should be installed according to the manufacturer's instructions. Calculation of works per m2 of roof (with snow guards and ventilation pieces).</t>
    </r>
  </si>
  <si>
    <t>TOTAL 1.18</t>
  </si>
  <si>
    <t>MECHANICAL INSTALLATION</t>
  </si>
  <si>
    <t>HEAT PUMP INSTALLATION</t>
  </si>
  <si>
    <t>Delivery and installation and commissioning of ground / water heat pumps in compact design for installation inside the facility. Flow temperature up to 60 ° C. Low noise and vibration due emission to the sound-optimized design of the double-offset Scroll compressor. Design of the heat pump according to the current EU standards and guidelines, as well as the applicable guidelines for pressure vessels. CE Conformity.</t>
  </si>
  <si>
    <t>10. Heat Pump Compressors: Hermetically sealed Scroll compressors</t>
  </si>
  <si>
    <t>Delivery and installation of steel seamless pipes according to SRPS C.B5.221, auxiliary materials and fittings (reductions, elbows, arches, T-pieces, transition pieces) for black pipe installation and pipe insulation. Pipes must be cleaned and anticorrosive protected with primer and paint in two coatings</t>
  </si>
  <si>
    <t>flat rate</t>
  </si>
  <si>
    <t>Design and installation of hydraulic switch complete with insulation.</t>
  </si>
  <si>
    <t>Delivery and filling of the primary circuit with a mixture of water and ethylene glycol (30%).</t>
  </si>
  <si>
    <t>TOTAL  2.1</t>
  </si>
  <si>
    <t>MAIN DISTRIBUTION CABINET</t>
  </si>
  <si>
    <t>ELECTRICAL INSTALLATION</t>
  </si>
  <si>
    <t>e</t>
  </si>
  <si>
    <t>LUMINARIES</t>
  </si>
  <si>
    <t>Drum-type switch  63-10-U, 1pcs</t>
  </si>
  <si>
    <t>Drum-type switch40-10-U, 3 pcs</t>
  </si>
  <si>
    <t>Drum-type switch10-53-U, 1 pcs</t>
  </si>
  <si>
    <t>Circuit breaker type  B10A, 1 pcs</t>
  </si>
  <si>
    <t>Circuit breaker type   B6 A, 1pcs</t>
  </si>
  <si>
    <t>Circuit breaker type  C25 A, 9pcs</t>
  </si>
  <si>
    <t>Circuit breaker type   C16 A, 3pcs</t>
  </si>
  <si>
    <t>The cabinet is intended for wall mounting with 10% spare space. Align cabinet measures according to the space provided for cabinet placement, and before designing cabinets, seek approval of the supervisory authority for cabinet measures and placement of equipment in the cabinet. The following equipment is installed in the cabinet:</t>
  </si>
  <si>
    <t>Circuit breaker 63A,sa with differential response current Id=0,5A, 1pcs</t>
  </si>
  <si>
    <t>Photo relay with sensor, 1pc</t>
  </si>
  <si>
    <t>Contactor 3p-CN 16, ŠPULNA 230V, 1pc</t>
  </si>
  <si>
    <t>Signal bulb, green color  230V for lower tariff signaling, 1pc</t>
  </si>
  <si>
    <t>Busbars  and other small material.</t>
  </si>
  <si>
    <t>POWER SUPPLY</t>
  </si>
  <si>
    <t>Supply and laying - installation of feeder line and lower tariff signaling line (PP00 4x25mm2 and PP00 2x1,5mm2) from OMM to GRO. The lines are laid in the wall. Complete with fabrication of cable endings, with connection to both voltage and current testing of cables, and commissioning under the voltage.</t>
  </si>
  <si>
    <t>Delivery and installation - installation of power lines PP-Y 5x6mm2 for power supply from GRO to floor cabinets of automatics. The lines are laid in the wall. Complete with fabrication of cable endings, with connection to both voltage and current testing of cables, and commissioning under the voltage...</t>
  </si>
  <si>
    <t>SOCKET OUTLETS INSTALLATIONS</t>
  </si>
  <si>
    <t>pc</t>
  </si>
  <si>
    <t>Delivery of materials and construction of a three-phase connection point of the heat pump supply made by conductor PP-y 5 X 4 mm2. The cable is laid in the wall. Average length 10m.</t>
  </si>
  <si>
    <t>Delivery of materials and construction of a three-phase connection point for supplying water heater of the heat accumulator and accumulation boiler for heating and cooling, constructed with conductor PP-y 5 X 2.5 mm2. The cable is laid in the wall. Average length 10m.</t>
  </si>
  <si>
    <t>Delivery of materials and construction of single-phase connection point of the power supply of the FC apparatus, made by conductor PP-y 3 X 1.5 mm2. The cable is laid in the wall. Average length 15m.</t>
  </si>
  <si>
    <t>Delivery of materials and construction of single-phase connection point of shutter motor, made with PP-y conductor 3x1,5 mm2. The cable is laid in the wall. Average length 15m.</t>
  </si>
  <si>
    <t>Material delivery and construction of single-phase socket outlet in PK box, made with PP-y 3 X 2.5 mm2 conductor. The cable is laid in the wall below the mortar. Count with junction boxes and all other necessary material. Average length 15 m.</t>
  </si>
  <si>
    <t>Delivery of materials and construction of connection point of sockets RJ 45 in PK box made with S / FTP Cat. 6. The cable is laid in the wall beneath the mortar in PVC sleeve. The average length of the connection is 25 m. The distribution concentration is in room no. 9 on the ground floor - Archive</t>
  </si>
  <si>
    <t xml:space="preserve">Delivery and installation of PK-7 junction box with the following equipment: 
2x SHUKO PLUG SOCKET 2p + z 10 / 16A
1x EURO connector2 x CONNECTOR RJ45 cat 6 </t>
  </si>
  <si>
    <t xml:space="preserve">Delivery and installation of PK-4 junction  box with the following equipment:
1x SHUKO PLUG SOCKET 2p + z 10 / 16A
1x EURO connector
1 x CONNECTOR RJ45 cat 6 </t>
  </si>
  <si>
    <t xml:space="preserve">Delivery and installation of floor junction box with the following equipment:
4x SHUKO PLUG SOCKET 2p + z 10 / 16A
3 x CONNECTOR RJ45 cat 6 </t>
  </si>
  <si>
    <t xml:space="preserve">Delivery and installation of floor junction box with the following equipment:
5x SHUKO PLUG SOCKET 2p + z 10 / 16A
6 x CONNECTOR RJ45 cat 6 </t>
  </si>
  <si>
    <t>Delivery and installation of wall junction  box with the following equipment:
1x SHUKO PLUG SOCKET 2p + z 10 / 16A</t>
  </si>
  <si>
    <t xml:space="preserve">Delivery and installation of wall junction box with the following equipment:
1x SHUKO PLUG SOCKET 2p + z 10 / 16A with lid </t>
  </si>
  <si>
    <t>Other small unforeseen assembly materials and works.</t>
  </si>
  <si>
    <t>Delivery of materials and production of a three-phase connection point for the supply of the stove, carried out with conductor PP-y 5 X 2.5 mm2. The cable is laid in the wall. Include with appropriate three-phase socket and all other necessary material. Average length 15m.</t>
  </si>
  <si>
    <t>Delivery of materials and production of single-phase connection point of aspirator power supply, made with PP-y conductor 3x1,5 mm2. The cable is laid in the wall. Average length of the connection is 15m.</t>
  </si>
  <si>
    <t>Delivery of materials and production of single-phase connection point of toilet fan power supply, made with PP-y conductor 3x1,5 mm2. The cable is laid in the wall. Average length of the connection is 5m.</t>
  </si>
  <si>
    <t>Construction of a equipotential bonding installation in sanitary blocks, using P-y 1x6mm2 conductors and galvanized steel rosettes.Connect all metal parts and connect via the equipotential bonding box and P-y1x6mm2 conductors to the potential equalization rail in the cabinet.</t>
  </si>
  <si>
    <t>Supply and installation of conductors of the receiving system, made of aluminum Ø10mm full cross section. Mounts on standard support brackets at a distance of 1m. Complete with type mounts. Calculation per meter.</t>
  </si>
  <si>
    <t>The grounding system</t>
  </si>
  <si>
    <t>Supply and installation of a earth down system made of aluminum Ø10mm full cross section - in concrete supporting columns (for the production of earth down conductors from the roof to the measuring joint). It is installed under the plaster of the façade or in thermal insulation of alukobond panels. Calculation per meter.</t>
  </si>
  <si>
    <t>Construction of a earth lead (from the point of the measuring connection to the grounding conductor) and connection to the grounding conductor. Set with strip lead  Rf 25x4 average length 2,50m and cross piece KON 01</t>
  </si>
  <si>
    <t xml:space="preserve">Delivery and installation of SIP - potential bounding bus (equipotential rail for interior area) Complete work and material with mounting equipment. Calculation per  the set. </t>
  </si>
  <si>
    <t>Production of foundation earth electrode and of strip lead made of galvanized iron FeZn 25x4, which is deposited in the bedding of concrete foundation. Calculation per meter.</t>
  </si>
  <si>
    <t>Perform galvanic connection of all metal masses on heating installation, air-conditioning and ventilation installations with clamps and cable P / F 16mm2 to the collector belt of the boiler room.</t>
  </si>
  <si>
    <t>Power supply for 2.4A automatic modules with protection against electric shock, overheating and overload. 1pc</t>
  </si>
  <si>
    <t>Ethernet port for system programming + Network Bridge, DIN rail mounting. 1pc</t>
  </si>
  <si>
    <t xml:space="preserve">Logic module with real-time clock and 240 logic tables, 1pc
</t>
  </si>
  <si>
    <t>Module with 12 relay outputs, 10A per channel for lighting control 1pc</t>
  </si>
  <si>
    <t>Leading and Trailing Edge Dimmer, 4 channels, 1.5A per channel, DIN rail mounting, with protection against electric shock, overheating and overload. 1pc</t>
  </si>
  <si>
    <t>Power supply 24VAC / VDC (PS-24V) Smart controller power supply up to 30W. LED statuses. Installation on din rail over base 1pc</t>
  </si>
  <si>
    <t>Automation Web Server (AS) - Communication Protocols (BacNET, LON, Modbus) - Communication Ports (Ethernet, LonWorks, USB Host, USB Device, RS-485) - CPU (160 MHz, SDRAM 128 MB, 4 GB Flash Memory) Support for HHTP / HTTPS, SMTP, NTP, DHCP, IP Addressing, WEB Services. RS-485 communication with automatic modules, power supply via Smart bus (7 W, 24 VDC), DIN rail installation via base. Control of up to 30 automation modules, 1pc</t>
  </si>
  <si>
    <t>AUTOMATION  CABINETS</t>
  </si>
  <si>
    <t>Module I / O 16UI - Universal In (UI-16) - digital input (24 VDC, 2.4 mA, voltage-free contacts, minimum pulse width 120 ms) - counter input (24 VDC, 2.4 mA, voltage-free contacts, minimum pulse width 20 ms , maximum frequency 25 Hz) - voltage input (0-10 VDC, accuracy +/- 7mV) - current input (0-20 mA, accuracy +/- 0.03 mA) - resistor input (10Ω to 10kΩ or 10kΩ to 60kΩ) - temperature input (-50 ° C to 50 ° C) 16 universal inputs. RS-485 communication with automation server, power supply via internal bus from Smart power supply (1.8 W, 24 VDC), DIN rail installation via base, HOT SWAP option enabled (change of IO module while powered) SXWUI16XX10001, 1pc</t>
  </si>
  <si>
    <t>Module I / O 12DO - Digital Output FormA (DO-FA-12) - digital outputs (contacts: 250 VAC / 30 VDC, 2A, minimum pulse width 100 ms, Form A, 12 NO) 12 digital outputs. RS-485 communication with automation server, power supply via internal bus from Smart power supply (1.8 W, 24 VDC), installation on DIN rail via base, HOT SWAP option enabled (change of IO module while under power),  SXWDOA12X10001  1pc</t>
  </si>
  <si>
    <t>Module 8AO I / O  - Analog Out Voltage (AO-V-8) 8 Analog Outputs. -1mA to 2 mA, 0-10 VDC, RS-485 communication with automatic server, power supply via Smart bus (0.7 W, 24 VDC), DIN rail installation via base, HOT SWAP option enabled (changing IO module while under power supply) SXWAOV8XX10001, 1pc</t>
  </si>
  <si>
    <t>Universal DIN rail mounting base, for power module, 1pc</t>
  </si>
  <si>
    <t>Universal DIN rail mounting base for server / controller automatics, 1pc</t>
  </si>
  <si>
    <t>Universal DIN rail mounting base, for I / O modules, 3pcs</t>
  </si>
  <si>
    <t>Leading and Trailing Edge Dimmer, 4 channels, 1.5A per channel, DIN rail mounting, with protection against electric shock, overheating and overload. 2pcs</t>
  </si>
  <si>
    <t>Module with 12 relay outputs, 10A per channel for lighting control, 2pcs</t>
  </si>
  <si>
    <t>Control module for two blinds 6pcs</t>
  </si>
  <si>
    <t>Control module for two blinds 5 pcs</t>
  </si>
  <si>
    <t>AUTOMATIC EQUIPMENT IN THE FIELD</t>
  </si>
  <si>
    <t>Substation equipment :</t>
  </si>
  <si>
    <t>Tube temperature sensor (-40 - 150°C), STP100-100</t>
  </si>
  <si>
    <t>100mm depth STP sensor mounting pocket</t>
  </si>
  <si>
    <t>External temperature sensor(-40 - 90 °C), STO100</t>
  </si>
  <si>
    <t>TOTAL  4</t>
  </si>
  <si>
    <t>Equipment in the field of lighting and shutter control</t>
  </si>
  <si>
    <t>Built-in PIR sensor for ceiling mounting with integrated LUX sensor, sensitivity adjustment and 24 blocks with logic functions.</t>
  </si>
  <si>
    <t>Full Touch Smart panel with LCD screen  with 7-page  for controlling lighting, shutters, heating / cooling, multimedia, etc. with integrated temperature sensor and IR receiver</t>
  </si>
  <si>
    <t>Power Interface panel, Full Touch Smart Panel mounting base</t>
  </si>
  <si>
    <t>Module with 8 digital inputs, mounting in a box behind a button or in a cabinet</t>
  </si>
  <si>
    <t>Module with 4 digital inputs, mounting in a box behind a button or in a cabinet</t>
  </si>
  <si>
    <t>Equipment in the field  for FC unit control</t>
  </si>
  <si>
    <t>Relay accessory to control the FC unit</t>
  </si>
  <si>
    <t>ENGINEERING SERVICES</t>
  </si>
  <si>
    <t>Development of application software for controllers</t>
  </si>
  <si>
    <t>Development of SCADA application software</t>
  </si>
  <si>
    <t>System design and programming (consultations, installation of panels in the space, connection of automation equipment in the cabinet, initial programming of the Smart home equipment and basic scenarios, monitoring of electrical installation corrections, testing and commissioning and training of users)</t>
  </si>
  <si>
    <t>WATER SUPPLY AND SEWERAGE</t>
  </si>
  <si>
    <t>EARTH WORKS</t>
  </si>
  <si>
    <t>Manual excavation of the ground for trenches in which the installation of water supply and sewerage will be laid. The width of the trench is from 0.80 m to 1.20 cm, and the depth for the water supply system is 1.20 cm, outside the projected level, and sewage according to the levels given in the design. Excavation shall be done  with proper cutting of the sides with the removal of excavated earth at 1m from the edge of the trench. Excavations for manholes are included in position. Trench strutting should be operated at a depth greater than 1.40 m.</t>
  </si>
  <si>
    <t>Trench strutting should be operated at a depth greater than 1.40 m.
Fine planning of the bottom of the outer trenches with sand filling along the trenches 5cm below and 10cm above the pipeline with careful sanding around the pipes so as not to damage the joints.</t>
  </si>
  <si>
    <t>Removal of the remaining land to the landfill with loading in the truck and transportation to a distance of up to 2 km.</t>
  </si>
  <si>
    <t>Trench backfill after installation and pipeline testing. Backfill shall be done in layers of 30cm with compacting and wetting the soil until fully compacted.</t>
  </si>
  <si>
    <t>CONSTRUCTION WORKS</t>
  </si>
  <si>
    <t>Procurement and installation of external underground fire hydrant similar or equivalent to "TECHNOPROM" d.o.o. Belgrade, type Pohorje 100/12252 2-piece with all elements and tin cabinet with complete equipment Ø 80 NPH</t>
  </si>
  <si>
    <t>valve with wheel</t>
  </si>
  <si>
    <t xml:space="preserve">valve with galvanized cap and rosette. </t>
  </si>
  <si>
    <t>SEWERAGE</t>
  </si>
  <si>
    <t>Procurement and installation of polypropylene roof vertical drainage , heat-insulated housing with heaters, leaf trap, odor blocker and insulation hat and heaters HL 63/1</t>
  </si>
  <si>
    <t>Supply and installation of vertical drain with possibility of lateral connection, made of polypropylene, odor lock, stainless steel/inox grille type. HL 300</t>
  </si>
  <si>
    <t>INSTALLATION AND OTHER WORKS</t>
  </si>
  <si>
    <t>Testing of the complete water supply network of the sanitary and hydrant network at a pressure of 12 bar, with the preparation of records on the manner of testing and the correctness of pipelines and connections.</t>
  </si>
  <si>
    <t>Rinsing and disinfection of the network with preparation of certificates for bacteriological safety of water. Obtain the certificate from an authorized organization</t>
  </si>
  <si>
    <t>SANITARY APPLIANCES</t>
  </si>
  <si>
    <t>Procurement and installation of sanitary porcelain sinks of domestic production, min. 600x380 with siphon and outflow set The color and shape are determined by the interior designer.</t>
  </si>
  <si>
    <t>Procurement and installation of mirrors above the sink 60x60</t>
  </si>
  <si>
    <t>Procurement and installation of liquid soap holders</t>
  </si>
  <si>
    <t>Procurement and installation of toilet paper holders</t>
  </si>
  <si>
    <t>Procurement and installation of hard plastic toilet seats</t>
  </si>
  <si>
    <t>Procurement and installation of waste bins</t>
  </si>
  <si>
    <t>ARCHITECTURAL CONSTRUCTION WORKS</t>
  </si>
  <si>
    <t>1 ARCHITECTURAL CONSTRUCTION WORKS</t>
  </si>
  <si>
    <t>Preparatory works</t>
  </si>
  <si>
    <t>2 EARTH WORKS:</t>
  </si>
  <si>
    <t>3 CONCRETE WORKS:</t>
  </si>
  <si>
    <t>5 HYDRO INSULATION WORKS:</t>
  </si>
  <si>
    <t>6 MASONRY:</t>
  </si>
  <si>
    <t>7 STEEL CONSTRUCTION:</t>
  </si>
  <si>
    <t>10 JOINERY:</t>
  </si>
  <si>
    <t>12 EXTERIOR FACADE JOINERY:</t>
  </si>
  <si>
    <t>2 Mechanical works</t>
  </si>
  <si>
    <t>1. HEATING PUMP INSTALLATION</t>
  </si>
  <si>
    <t>3 Electric installation</t>
  </si>
  <si>
    <t>4. Water supply and sewer</t>
  </si>
  <si>
    <t>8 CARPENTERY WORKS:</t>
  </si>
  <si>
    <t>18  ROOF COVERING WORKS</t>
  </si>
  <si>
    <t>16  FACADE WORKS:</t>
  </si>
  <si>
    <t>15 CERAMICS WORKS:</t>
  </si>
  <si>
    <t>11 SHEET METAL WORKS:</t>
  </si>
  <si>
    <t>9  INSULATION WORKS(THERMO):</t>
  </si>
  <si>
    <t>4 REINFORCEMENT WORKS:</t>
  </si>
  <si>
    <t>1 PREPARATORY WORKS:</t>
  </si>
  <si>
    <t>WATER SUPPLY</t>
  </si>
  <si>
    <t>Supply and installation pipes of high density polyethylene HDPE = 10MPa MRS classification "PEŠTAN" SRP-EN12201 or similar Ø 110 mm</t>
  </si>
  <si>
    <t>Construction of reinforced concrete watertight manhole for placement of pumps for pumping of atmospheric and fecal sewage</t>
  </si>
  <si>
    <t xml:space="preserve">Procurement of transport and installation of reinforced concrete MB40 watertight prefabricated sewer manholes "VIBROMATIK" o1000 or similar, with channels, fitted with sealing lids between elements with special bituminous mass. Manholes equipped with fi 600 lid and climbing </t>
  </si>
  <si>
    <t>Marking and pailing of the object horizontally and vertically according to the project data in the presence of a supervisory service with the installation of a scaffold and a height level. Calculation per m².</t>
  </si>
  <si>
    <t>13 GYPSUM WORKS</t>
  </si>
  <si>
    <t>17  PAINTING WORKS:</t>
  </si>
  <si>
    <t>Volume 4.3.2 — Bill of Quantities</t>
  </si>
  <si>
    <t>OFFER HAS BEEN GIVEN IN</t>
  </si>
  <si>
    <t>Note1: Tenderer should write numbers in yellow fields in column F, and to delete name of currency in D4 which is not been used. 
Note2: Tenderer should perform arithmetic check of entire financial offer since Evaluation Committee will use unit prices given in offer as final during financial evaluation
Note3: for all items where is mentioned model/make of some equipement/material tenderer may offer equivalent/similar type of equipement/material</t>
  </si>
  <si>
    <t xml:space="preserve">Steel Contruction, Calculation per kg      </t>
  </si>
  <si>
    <r>
      <rPr>
        <b/>
        <sz val="10"/>
        <rFont val="Century Gothic"/>
        <family val="2"/>
        <charset val="238"/>
      </rPr>
      <t xml:space="preserve">Construction and installation of horizontal gutters - valleys of " Shed "" roofs made of galvanized plastified steel sheet, d = 0.55mm, </t>
    </r>
    <r>
      <rPr>
        <sz val="10"/>
        <rFont val="Century Gothic"/>
        <family val="2"/>
      </rPr>
      <t>with a width of approx. 100 cm. The price includes suitable bearers and pads for gutters. Before installation, check all measures on site. The gutter has a two-sided fall towards the middle of at least 0.5% The gutter must be pulled below the flushing  of the end of the roof planes - min 160 cm and on a vertical gable wall of "" Shed "" roof 80 cm. Roof hydro insulation is lay in gutter.All joints must be soldered with tinplate(min 40%).The position also includes inflows (100% slope) into vertical gutters.</t>
    </r>
  </si>
  <si>
    <r>
      <rPr>
        <b/>
        <sz val="10"/>
        <rFont val="Century Gothic"/>
        <family val="2"/>
        <charset val="238"/>
      </rPr>
      <t xml:space="preserve">Manufacturing and installation of horizontal roof gutter  made of galvanized plastified steel sheet in color RAL 9005, </t>
    </r>
    <r>
      <rPr>
        <sz val="10"/>
        <rFont val="Century Gothic"/>
        <family val="2"/>
      </rPr>
      <t>d = 0.55mm, with a width of approx. 60 cm. The price includes suitable bearers and pads for gutters. Before installation, check all measures on site. The gutter has a two-sided fall towards the middle ,at least 0.5% The position also includes inflows (inclination of 100%) into vertical gutters. Calculation per m complete set of horizontal gutter-valley.</t>
    </r>
  </si>
  <si>
    <r>
      <t xml:space="preserve">Production and installation of gutter pipe (vertical) of galvanized plastified sheet d = 0.55mm. </t>
    </r>
    <r>
      <rPr>
        <sz val="10"/>
        <rFont val="Century Gothic"/>
        <family val="2"/>
      </rPr>
      <t>Developed width up to approx. 35 cm (for pipe diameter Ø 100 mm). The price includes suitable clips (holders). m. The clips are installed on the distance of  cca 2m. Galvanized clips is screwed   onto galvanized flare 25/5 mm, anchored to the façade wall.The gutter pipe is guided through the facility. The price includes connection of gutter verticals with net which is determinate in study of water supply and sewer. Parts of of gutter pipes shall  at least 50 mm in each other.All conections shall be soldiered with tinplate (min. 40%) In all according to the general description for sheet metal works.Calculation per m complete set of vertical gutter</t>
    </r>
  </si>
  <si>
    <r>
      <t>Production and installation of gutter pipe (vertical) of galvanized plastified steel sheet d = 0.55mm. d</t>
    </r>
    <r>
      <rPr>
        <sz val="10"/>
        <rFont val="Century Gothic"/>
        <family val="2"/>
      </rPr>
      <t xml:space="preserve">eveloped up to approx. 35 cm wide (for Ø 100 mm pipe diameter), in black color RAL 9005. The price includes appropriate clips. Clips are placed at a distance of approximately 2 m. The galvanized clip is screwed onto a galvanized flare 25/5 mm, anchored to the facade wall. The gutter pipe is guided visibly in front of the facade plane at a distance of min. 5 cm. The completion of the gutter is with a "pipe" - a free spill onto the ground. Pipe sections should enter each other min. 50 mm. All connections shall be soldered with tinplate (min. 40%). In all according to the general description for sheet metal  works.Calculation per m of  complete set of vertical gutter </t>
    </r>
  </si>
  <si>
    <r>
      <t>IProduction and installation of external  windows sills made of galvanized plastified steel sheet</t>
    </r>
    <r>
      <rPr>
        <sz val="10"/>
        <rFont val="Century Gothic"/>
        <family val="2"/>
      </rPr>
      <t xml:space="preserve"> in color ral 9005 d = 0.55mm, developed width up to approx. 25 cm. Sill is mounted with drip cap a min. 2 cm, on a prepared, clean and dry surface. The upper part is fixed with the window stock sealing and the lateral parts are banded with the sealing on window recess. The price also includes one layer of roof paper below the sheet. In all according to the general description for sheet metal works. Calculation per m of  built-in sill.</t>
    </r>
  </si>
  <si>
    <r>
      <t>Longitudinal flashing of the   terrace edge of the walls with galvanized plastified steel sheet d = 0.6mm,</t>
    </r>
    <r>
      <rPr>
        <sz val="10"/>
        <rFont val="Century Gothic"/>
        <family val="2"/>
      </rPr>
      <t xml:space="preserve"> with a width up to approx. 25 cm. The fold below the top plane is min. 30 cm. All fixing points of flashing are designed to be watertight - with a seal. All joints shall be soldered with tinplate (min. 40%). In all according to the general description for sheet metal works.</t>
    </r>
  </si>
  <si>
    <r>
      <t xml:space="preserve">Longitudinal flashing  of the top of the roof attic </t>
    </r>
    <r>
      <rPr>
        <sz val="10"/>
        <rFont val="Century Gothic"/>
        <family val="2"/>
      </rPr>
      <t>with galvanized plastified steel sheet in black color RAL 9005, d = 0.55mm, width up to approx. 55 cm. The longitudinal flashing of the roof planes made of purpose made sheet metal underlies below this flashing. Finish the sheet metal with the drip cap min. 2 cm. All fixing points for the flashing of attic wall should be watertight - with sealing. All joints shall be soldered with tinplate (min. 40%). In all according to the general description for sheet metal works.Calculation per m of built-in sill.</t>
    </r>
  </si>
  <si>
    <t xml:space="preserve">Design and installation of semi-structural glazed facade with single-wing window. Semi-structural façade made of self-supporting, drawn, standard-sized aluminum profiles with cut cold-bridge  Alumil-type  or other manufacturer of the same characteristics. The supporting structure is vertical, with horizontal secondary divisions according to the drawing. The profiles are plastic or anodised in black RAL 9005.Make glazing of the facade with safety glass (external tempered-internal pampleks) 8 15 3.3.1. LOW-E (low emission), According to the Energy Efficiency Study of the building, it is necessary for the facade to have the maximum allowable heat transfer coefficient U = 1.5W / m˛K. </t>
  </si>
  <si>
    <t>Total 1.17</t>
  </si>
  <si>
    <t>TOTAL 1.13</t>
  </si>
  <si>
    <t xml:space="preserve">Room controller, SE8300 series, or similar low voltage fan coil controllers and zone controller: - silver housing - presence sensor
</t>
  </si>
  <si>
    <t>Leading i Trailing Edge Dimmer, 4 channels, 1,5A per channel, mount on DIN rail, with protection of electric shock, overheating and overload 2pcs</t>
  </si>
  <si>
    <t xml:space="preserve">Magiesta server or similar, web application installed on mini computer for control of all devices - lighting, appliances, security, HVAC (full zone control: mode - heating/cooling/off, temperature - auto/manual/standby/off, fan coil speed - auto/manual, creating regular/exceptional temperature curves), blinds, curtains, music (integration with Zone Audio, Music Play Box, direct internet radio and internal SD card streaming), sensors (digital, analog, multi sensors), remote control; macros (all devices supported; user-trigerred, timely-trigerred - on </t>
  </si>
  <si>
    <t>Construction of reinforced concrete watertight manhole measuring 1,40m x 2 '0m H = 1,70m The water meter  manhole is equipped with climbers and a cover.</t>
  </si>
  <si>
    <t>Procurement and installation of  polypropylene FLUIDTERM water pipes of high class "PEŠTAN" standard SRPS-ISO-EN15874 or similar for distribution of cold water and hot water network in the building with all necessary fittings and connection material. The unit price includes all labor and material for m 'of laid pipes.</t>
  </si>
  <si>
    <t>Procurement and installation of gate valves from brass housing "PESTAN" or similar at the branches of the network and in sanitary facilities where they are with a cap and rosette.</t>
  </si>
  <si>
    <t>Procurement and installation of juvidur plastic sewer pipes "PEŠTAN" HTPP for sewer distribution  or similar with all necessary fittings and connection material. Place inspection pieces above the ground floor sewer verticals, and in the manholes. The unit price includes all labor and material for m ' of laid pipes.</t>
  </si>
  <si>
    <t xml:space="preserve">Procurement and installation of a vertical polypropylene drain with frame and grille of Inox type. HL 39.1 or equivalent with odor closure. </t>
  </si>
  <si>
    <t>Procurement and installation of tin wall anti-fire hydrants o50 type. HP-2 wall frame Inox glass sandblasted marked door and door lock. Cabinet equipped with ball valve, synthetic hose L = 15.0 m and nozzle. Tehnopro Belgrade or similar</t>
  </si>
  <si>
    <t>Procurement and installation of closed-circuit pumping similar to system Hydrovision d.o.o. Belgrade ABS type. "PIRANHAMAT" 1001W P1 = 1.7kw P2 = 1.2kw, H (m) = 15.0 H Q = 6.0 m3 / h</t>
  </si>
  <si>
    <t>Procurement and installation of closed-circuit pumping similar to system Hydrovision d.o.o. Belgrade ABS type. "PIRANHAMAT" 1001D P1 = 2.3kw P2 = 1.7kw, H (m) = 15.0 H Q = 8.5 m3 / h</t>
  </si>
  <si>
    <t xml:space="preserve">Procurement and installation of hydro device for increasing pressure  in hydrant network similar to "HIDRO-NS" N.Sad, type PPHU 3D 32/200 Q = 600-1000 l / min. Hmax = 45.00 m 2 + 1 P1 = 3.0 kw P2 = 3.0 kw  Reserve P = 3.0kw </t>
  </si>
  <si>
    <t>Procurement and installation of similar to ENERGYNET type sludge pump. Unilift KP-150-A-1 1x220v 3.0 l / sec H = 10 m, with level switch, automatic, stainless steel with upward facing discharge.</t>
  </si>
  <si>
    <t>Procurement and installation of complete wc pan of faience I class with built-in flushing cistern with front activation, flushing tube with all connecting and sealing material according to "GEBERIT" system or similar</t>
  </si>
  <si>
    <t>Procurement and installation of hot and cold water  battery "ROSAN" type or similar</t>
  </si>
  <si>
    <t>Procurement and installation of pressure boiler V = 5 l. ARISTON or similar with stainless steal boiler and safety valve.</t>
  </si>
  <si>
    <t>TOTAL TENDER OFFER</t>
  </si>
  <si>
    <t>Signature of Legal Representative</t>
  </si>
  <si>
    <t>Please delete currency not used for offer in D4</t>
  </si>
  <si>
    <r>
      <t xml:space="preserve">Construction of horizontal  hydro insulation of floors in the premises of the toilet, bathroom and kitchen, consisting of:
</t>
    </r>
    <r>
      <rPr>
        <sz val="10"/>
        <rFont val="Century Gothic"/>
        <family val="2"/>
      </rPr>
      <t xml:space="preserve">- cold coating "fimizol" or equivalent
- triflex insulation strips, or equivalent
- with TRIFLEX coating and quartz powder or equivalent
- with a cove up to height of 40 cm
Calculation per m2 horizontal H.I. </t>
    </r>
  </si>
  <si>
    <t xml:space="preserve">EUR or RSD </t>
  </si>
  <si>
    <t>Procurement of materials and concreting of tampons under the base plate as substrate for waterproofing and as protection of waterproofing with MB-15 concrete in 8 + 5 cm layer. Calculation per m3.</t>
  </si>
  <si>
    <t>concreting of the AB foundation weak with MB30 concrete.Reinforcement of the slab in conformity with the static calculation Concrete mass is properly installed and nurtured.All necessary materials, transport, labor, tools and machinery are included in the price.Reinforcement given separately. Calculation per m3 of embedded concrete,</t>
  </si>
  <si>
    <t>1</t>
  </si>
  <si>
    <t>Procurement of materials, machine production and installation of concrete MB 30 reinforced concrete foundation beams. Perform works according to project and details. The price includes the formwork. Calculation per m3 of embedded concrete.</t>
  </si>
  <si>
    <t>Procurement of materials, mechanical fabrication and installation of concrete MB 30 reinforced concrete floor slabs 12 cm thick. Perform works according to project and details. The price includes the formwork. Calculation per m3 of embedded concrete.</t>
  </si>
  <si>
    <t>5</t>
  </si>
  <si>
    <t>Procurement of materials, machine production and installation of concrete AB columns MB 30 or MB according to stat. budget). Perform works according to the project, stat. budget, details and general description for bet. works. The price includes the formwork. Calculation per m3 of embedded concrete.</t>
  </si>
  <si>
    <t>6</t>
  </si>
  <si>
    <t xml:space="preserve">Concreting AB monolithic intermediate slabs, MB30 concrete in smooth formwork. Reinforce everything according to static calculation and details. Properly install and nourish the concrete mass. All necessary materials, transport, labor, scaffolding, tools and machinery are included in the price.
The armature is given separately.
Calculation per m3..
</t>
  </si>
  <si>
    <t>7</t>
  </si>
  <si>
    <t xml:space="preserve">Concreting of reinforced concrete of window and door lintel  beams, concrete MB-30. Work according to the project, stat. calc., details and general description for bet. works.Calculation per m.
</t>
  </si>
  <si>
    <t>8</t>
  </si>
  <si>
    <t xml:space="preserve">Procurement of materials, machinery. construction and installation of concrete AB roof slabs d = 18cm with concrete MB 30. The calculation includes the procurement and installation of reinforcement, supports with required formwork and supports, according to the manufacturer's instructions and stat.  details. Calculation per m3
</t>
  </si>
  <si>
    <t>9</t>
  </si>
  <si>
    <t>Procurement of materials and production of AB  sloping staircases and platforms with simultaneous tread design, reinforced concrete MB 30 with required support. Perform works according to the project, stat. calc., details and general description for bet. works.Calculation per m3 of embedded concrete.</t>
  </si>
  <si>
    <t>10</t>
  </si>
  <si>
    <t>Concreting of reinforced concrete ring beams of gable walls 25/25 cm and beams according to the drawings of reinforcement, concrete MB-30.Works should be done according to the project, stat. calc., details and general description for concrete works.Calculation per m3.</t>
  </si>
  <si>
    <t>11</t>
  </si>
  <si>
    <t xml:space="preserve">Procurement of materials and construction of an external staircase in everything according to details. Calculation per m3.
</t>
  </si>
  <si>
    <t>Procurement, transport. mechanical straightening, cutting, bending and manual assembly of concrete iron B 500A.</t>
  </si>
  <si>
    <t xml:space="preserve">Production of horizontal and vertical hydro insulation under and around reinforced concrete foundation slab. The insulation must be of good quality and with appropriate material. The insulation must be carried out with SIKA plan membrane nj 1100-15HL according to the technological process. The vertical part of the insulation is protected by a solid brick wall d = 12.00 cm along the entire circumference of the base plate.     </t>
  </si>
  <si>
    <r>
      <rPr>
        <b/>
        <sz val="10"/>
        <rFont val="Century Gothic"/>
        <family val="2"/>
        <charset val="238"/>
      </rPr>
      <t xml:space="preserve">Construction of horizontal and vertical hydro insulation on the parapets of the walls and the valleys of "SHED ROOF" over reinforced concrete slabs and beams. The insulation must be of good quality and with appropriate material. The insulation should be carried out with SIKA plan membrane nj 1100-15HL according to the technological process.
  The vertical part of the insulation is protected by a solid brick wall d = 12.00 cm along the entire surface of the base plate.   
</t>
    </r>
    <r>
      <rPr>
        <sz val="10"/>
        <rFont val="Century Gothic"/>
        <family val="2"/>
        <charset val="238"/>
      </rPr>
      <t xml:space="preserve">   </t>
    </r>
  </si>
  <si>
    <t>Construction of exterior-façade walls d = 25cm from "KLIMABLOK"-thermo block with vertical cavities, dimension 250x380x238 mm in flexible  cement mortar 1: 2: 6. Joints - vertical and horizontal - must be completely filled, ie. without cavities. The mortar in the joints must not be thicker than 1cm. Leave the outer joints empty by 1.5-2 cm, for better bonding of the plaster when plastering the walls, and flush the leaked plaster from the joints with a trowel while it is still fresh. The cost of masonry should include the construction of all openings, grooves for the passage of vertical sewer pipeline, central heating, electricity, gutter pipes, etc. with later brickwork or grooving, plastering or scrimming  after installation, and for all these works, no special fee will be paid. Soak the building blocks with water, and clean the joints from excess material up to a depth of 2.0 cm at the end of the joint.
Calculation of works per m³..</t>
  </si>
  <si>
    <t>Construction of thin partition walls of solid brick MO15 d = 12,00 cm in flexible cement mortar. The price includes installation of overhead beams. Calculation per m².</t>
  </si>
  <si>
    <t>Construction of thermal insulation and hydro insulation on basement walls made of solid brick MO15 d = 12,00 cm. in flexible cement mortar.</t>
  </si>
  <si>
    <t>Making lightweight cement screed as a layer for floor. The cement screed must have increased strength and rigidity as well as abrasion resistance. Before applying screed, clean and  wash with water the screed bedding from all possible dirt, etc. Make mortar for screed with screened  gravel "unit", ratio 1: 3 and nurture it until it hardens Finely level the screed and align to a monolithic uniformity. THICKNESS variable min 5,0 cm</t>
  </si>
  <si>
    <t>Making a sub-floor (screed) - cement screed. The cement screed must have increased strength and rigidity as well as abrasion resistance. Before screeding, scrub or wash with water, remove any possible dirt, etc. Make screed mortar. with average gravel "unit", 1: 3 in ratio and nurture it until it hardens.The screed is formed above the thermo-sound insulation of the floor and is poured over a protective PVC film. Finely level the screed with machine  and straighten it to a monolithic uniformity. THICKNESS 5 cm</t>
  </si>
  <si>
    <t>Plastering the ceilings with lime mortar 1: 3 in two layers with preliminary "patching" of the walls with cement milk. The first layer is coarse and the second with a fine coating. The sand should be clear without organic matters  and plastered surfaces should be straight without waves and edges should be sharp and straight. The price includes scaffold cleaning and protection of the entire carpentry.The same position can be carried out by machine plastering.</t>
  </si>
  <si>
    <t xml:space="preserve">Procurement of materials and construction of substructure for the extension and placement of thermal insulation under the roof covering on AB sloping roof panels of 5cmx12cm wooden elements. The elements should be placed on the edge of the thermal insulation width according to the design. </t>
  </si>
  <si>
    <t>m3</t>
  </si>
  <si>
    <r>
      <t>Construction  of floor thermal insulation in high ground floor and first floor from STIRODUR boards (eg extruded polystyrene "Austrotherm XPS 30" or equivalent), thickness d = 5 cm. The insulation should be carried out on prepared, clean, dry and even substrates without sirt, debris, etc. After laying the Stirodur boards, they should be protected by spreading the PVC film over the total surface with the folding of the composition min. 40 cm - so that during the subsequent work on the construction of the cement screed there will be no leakage between the styrodur plates. Provide complete composition or composition with overlap of all thermal insulation boards - without any gaps, forming a complete and undivided  thermal insulated surface. Thermoplastics of damaged  corners, edges or damaged in any way cannot be applied</t>
    </r>
    <r>
      <rPr>
        <sz val="10"/>
        <rFont val="Century Gothic"/>
        <family val="2"/>
      </rPr>
      <t>. Calculation per m2</t>
    </r>
  </si>
  <si>
    <t>Production of basement and plateau floor  thermal insulation from STIRODUR boards (extruded polystyrene "Austrotherm XPS 30" or equivalent), thickness d = 15 cm. The insulation should be carried out on previously prepared, clean, dry and even substrates without dirt, debris, etc. After laying the Stirodur boards, they should be protected by spreading the PVC film over the total surface with the folding of the composition min. 40 cm - so that during the subsequent work on the construction of the cement screed there will be no leakage between the styrodur plates. Provide complete composition or composition with overlap of all thermal insulation boards - without any gaps, forming a complete and undivided thermal insulated surface. Thermoplastics of damaged corners, edges or damaged in any way cannot be applied. Calculation per m2</t>
  </si>
  <si>
    <t>Making vertical thermal insulation of mineral wool stone, KNAUF INSULATION KR L,  d=2x12 cm  or equivalent.
Perform the work in accordance with the manufacturer's instructions and details. This position should cover the procurement, transportation and installation of all material.. Calculation per m2. "</t>
  </si>
  <si>
    <t>POS - 01 Trapezoidal 550cm/910cm(640cm)</t>
  </si>
  <si>
    <t>Within the façade are single-wing glazed doors measuring 100x300cm. The frame and wings are made of plasticized  or anodized drawn ALU profiles with thermal break. Standard fittings for this type of joinery. Wing is supplied with mortise lock , key and rosette all of the first class,  in accordance with the chosen color of the joinery.On the wing on both sides place an opening handle of aluminum pipe fi = 50mm, height 120cm, with spacers. Install bumpers in the floor. Opening outwards.
- Finishing of the door in RAL 9005 color by plasticizing or anodizing.
- Deliver completed  with all cover lippings.
- The Supplier is obliged to obtain all CERTIFICATES OF TEST valid in the Republic of Serbia.
- The exact dimensions and details of the installation must be provided by the supplier.
In all according to the scheme of joinery</t>
  </si>
  <si>
    <t>POS- 02 Triangle shapel  580cm/320</t>
  </si>
  <si>
    <t>POS-03  420cm/600cm.</t>
  </si>
  <si>
    <t>POS - FSK 620 / 260</t>
  </si>
  <si>
    <t>POS - FSP 1 620cm / 260cm.</t>
  </si>
  <si>
    <t>POS - FSP2 256cm / 380cm.</t>
  </si>
  <si>
    <t>POS -FSP3 490cm / 260cm.</t>
  </si>
  <si>
    <t>Frame is standard, for this type of joinery. The window is supplied with a class I quality hardware, in accordance with the chosen color of the joinery. Within the position, predict the internal parapet sill of black granite d = 2cm.
- Finishing of windows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</si>
  <si>
    <t>POS - P1 160cm / 140cm.</t>
  </si>
  <si>
    <r>
      <rPr>
        <b/>
        <sz val="10"/>
        <rFont val="Century Gothic"/>
        <family val="2"/>
        <charset val="238"/>
      </rPr>
      <t>Design and installation of exterior aluminum double-wing window in gable wall .</t>
    </r>
    <r>
      <rPr>
        <sz val="10"/>
        <rFont val="Century Gothic"/>
        <family val="2"/>
      </rPr>
      <t xml:space="preserve"> The profiles are aluminum with thermal break. Finishing is anodized or plasticized in black RAL 9005. Glazing with a suitable thermal insulation glass package (thermopan glass filled with argon 4 16 4) with low emission coating on the inside of the outer glass. According to the Energy Efficiency Study of the building, it is necessary that the profile and glass assembly have the highest allowable heat transfer coefficient U = 1.5W / m˛K.Provide the window with all the necessary hardware and a handle to open the window. Within the position, predict the internal parapet sill of black granite d = 2cm. Opening of windows in everything according to the scheme.</t>
    </r>
  </si>
  <si>
    <t>POS - KP1 340cm / 80cm.</t>
  </si>
  <si>
    <t>POS - KP2 240cm / 80cm.</t>
  </si>
  <si>
    <t>Production and installation of PVC interior single-wing glazed doors. The profiles are PVC m without thermal break. The finishing of the profile is anodised in black RAL 9005. Glazing with a suitable thermo package (thermopan glass 4 + 16 + 4). The frame and wings shall be of plasticized or anodized drawn ALU profiles without thermal break. Frame is  standard, for this type of joinery. The wing is provided with a lock with a cylinder, key and rosette, all of I class quality, in accordance with the chosen color of the joinery.
- Finishing of doors with RAL 9005 color by plasticizing  or anodizing.
- Complete with all cover lipping
- The Supplier is obliged to obtain all CERTIFICATES OF TEST valid in the Republic of Serbia.
- The exact dimensions and details of the installation must be provided by the supplier.
In all according to the scheme of joinery.Calculation per piece.</t>
  </si>
  <si>
    <t>POS - V1 210cm / 100cm.</t>
  </si>
  <si>
    <t>POS - V2 210cm / 80cm.</t>
  </si>
  <si>
    <t xml:space="preserve">Design and installation of PVC internal fixed portals with safety glass The finishing of the profile is by anodising or plasticizing in black RAL 9005 color. The glazing should be carried out with a suitable safety glass(external tempered- internal pampleks) 8 + 15 + 3.3.1. . </t>
  </si>
  <si>
    <t>POS UP1 580cm /220cm</t>
  </si>
  <si>
    <t>POS UP2 130cm /220cm</t>
  </si>
  <si>
    <t>POS UP2 115cm /210cm</t>
  </si>
  <si>
    <r>
      <rPr>
        <b/>
        <sz val="10"/>
        <rFont val="Century Gothic"/>
        <family val="2"/>
        <charset val="238"/>
      </rPr>
      <t>Procurement and construction of DEMIT facade</t>
    </r>
    <r>
      <rPr>
        <sz val="10"/>
        <rFont val="Century Gothic"/>
        <family val="2"/>
      </rPr>
      <t xml:space="preserve"> with stone mineral wool Knauf Insulation or equivalent of the following composition: adhesive mortar; mineral wool d = 20cm; textile glass mesh; vapor permeable coating; noble waterproof mortar. Perform the work in accordance with the manufacturer's instructions and details. include the procurement, transportation and installation of all material.Calculation per m2. </t>
    </r>
  </si>
  <si>
    <t>Procurement and installation of horizontal line drain for collecting atmospheric sewage, with side connection, made of polypropylene. Calculation per m.</t>
  </si>
  <si>
    <t>Procurement and installation of contact element type KON 04A SIMPLE, (HERMI) or similar, made of stainless steel for interconnecting the conductors of the receiving system.</t>
  </si>
  <si>
    <t>Procurement and installation of contact element type KON 02A SIMPLE, (HERMI) or similar, made of stainless steel for interconnecting the conductors of the receiving system round (Al ∅10mm) and flat conductors (width up to 50mm).</t>
  </si>
  <si>
    <t xml:space="preserve"> Connecting the receiving system to the gutter horizontal with a standard stainless steel gutter clamp KON 06 (HERMI) or similar. All set. Calculation per the number of connections made.
</t>
  </si>
  <si>
    <r>
      <t xml:space="preserve">Delivery and installation of mounting box type ZON05A for </t>
    </r>
    <r>
      <rPr>
        <sz val="11"/>
        <rFont val="Calibri"/>
        <family val="2"/>
        <scheme val="minor"/>
      </rPr>
      <t xml:space="preserve">measuring coupling </t>
    </r>
    <r>
      <rPr>
        <sz val="11"/>
        <color theme="1"/>
        <rFont val="Calibri"/>
        <family val="2"/>
        <scheme val="minor"/>
      </rPr>
      <t>SRPS N.B4.912 with colored cover RAL 7024 with forming a measurement coupling using a stainless steel contact element KON02 A (HERMI) or similar. Complete with connection with earth lead and earth down lead . Calculation per number of measuring compounds.</t>
    </r>
  </si>
  <si>
    <t>Construction of a earth lead  for connecting gutter verticals to grounding. Set with Rf 25x4 stainless steel strips, average length 3m and stainless steel cross piece type KON01 (HERMI) or similar for connection to grounding conductor. Calculation per lead number.</t>
  </si>
  <si>
    <t>Delivery and installation of 20W round  white recessed  LED lamp with all necessary accessories and LED light source. Last generation LED CHIP module that provides intensity light. Opal plexiglass lamp diffuser. 20W LED light source, 2200Lm illumination, 4000K light color. Color reproduction coefficient Ra&gt; 80%. The lamp life is greater than 50,000 h with a chip efficiency greater than 80% of the initial (initial) flux after 50,000 h (L70B50). Degree of protection IP20. Dimension of fi-175mm lamp, height 113mm. The lamp comes with accessories. It is ENEC certified and the lamp is similar to Elmat Petridis LUNA ROUND 175 LED ECO 20W 4000K 2200lm IP20.</t>
  </si>
  <si>
    <t xml:space="preserve">Delivery and installation of 20W round  white recessed  LED lamp with all necessary accessories and LED light source. Last generation LED CHIP module that provides intensity light. Opal plexiglass lamp diffuser. 20W LED light source, 2200Lm illumination, 4000K light color. Color reproduction coefficient Ra&gt; 80%. The lamp life is greater than 50,000 h with a chip efficiency greater than 80% of the initial (initial) flux after 50,000 h (L70B50). Degree of protection IP43. Dimension of fi-175mm lamp, height 113mm. The lamp comes with accessories. It is ENEC certified and the lamp is similar to Elmat Petridis LUNA ROUND 175 LED ECO 20W 4000K 2200lm IP43 </t>
  </si>
  <si>
    <t xml:space="preserve">LED recessed luminaire designed for installation in the amstrong ceiling, for general office lighting.
The luminaire is equivalent to the type:
 Elmat Petridis type - Foglio Q LED 36W 5800 lm Neutral 36405 </t>
  </si>
  <si>
    <t>Delivery of surface mounted ceiling lamp with homogeneous circular shaped illumination. Lamp power 18W, flux 1440 Lm. 80lm / W efficiency. Light beam 120 degrees. SDCM &lt;5. Power factor cosϕ≥ 0.5; total harmonic distortions &lt;120%. Lamp housing made of metal. Lamp diffuser made of polycarbonate diffuse distribution. Luminaire equipped with chip modules and led power supply. The lifetime of the 30000h module is L70B50. 3 year warranty. The lamp is 350mm in diameter and 115mm high, weighing 0.6kg. The lamp is made of protection IP44, degree of impact resistance IK03 Holds the certificates EN62778, EN62471; it is made according to CE / CB / TÜV SÜD / EAC / RoHS standard; Zahga ledger-compliant LED modules 15. Similar to LEDVANCE SURFACE CIRCULAR 350 LED 18W IP44 ELMAT</t>
  </si>
  <si>
    <t xml:space="preserve">Delivery and installation of recessed LED luminaire equipped with a highly efficient satined PMMA cover that ensures uniformity of light and obtaining light without flash. The lamp life is greater than 50,000 h with a chip efficiency greater than 80% of the initial (initial) flux after 50,000 h. Dimensions of the lamp 1200x300x50 mm. The lamp is made according to SRPS EN 60598-1 in the degree of mechanical protection IP40. and is similar to the type Elmat Petridis - Foglio S LED 36W 5800 lm Neutral 29507. </t>
  </si>
  <si>
    <t xml:space="preserve">Delivery and installation of recessed LED luminaire equipped with a highly efficient satined PMMA cover that ensures uniformity of light and obtaining light without flash. The luminaire complies with the European directives and has the ENEC and CE marking. The lamp life is greater than 50,000 h with a chip efficiency greater than 80% of the initial (initial) flux after 50,000 h. Dimensions of the lamp 1200x300x50 mm. The lamp is made according to SRPS EN 60598-1 in the degree of mechanical protection IP40. and is similar to the type Elmat Petridis - Foglio S LED 28W 3780 lm Neutral 29502. </t>
  </si>
  <si>
    <t>DC-1, B1/Distributin Cabinet -with following eqqupiment</t>
  </si>
  <si>
    <t>DC-GF with following eqqupiment</t>
  </si>
  <si>
    <t>DC-1F with following eqqupiment:</t>
  </si>
  <si>
    <t>Digital-controlled heat pump for flexible water temperature control. With digital control of the heat pump, for operation with flexible water temperature control.With integrated energy balancing in connection with the RCD heat pump system. Minimum technical characteristics and performances:
1. Type of heat pump: earth / water
2. Nominal heat output - for point B0 / W35 according to EN 14511 (dT = 5 K): min. 
22,9kW
3.  Nominal compressor current: max. 22A
4. COP - for point B0 / W35 according to EN 14511: min 4,9</t>
  </si>
  <si>
    <t>5. Sound volume when operating the heat pump for point B10 / W35 (measured similar to EN 12102 / EN ISO 9614-2): max. 57dB(A)
6. Maximum flow temperature: min. 60˚C
7. Maximum permissible temperature of primary fluid (crack): min. 25˚C
8. Starting system: With starting current limiter
9. Heat Pump Expansion Valve: Electronic</t>
  </si>
  <si>
    <t>Delivery and installation of   wet rotor circulation pumps WILO PUMPA STRATOS 40/1-12  or equivalent complete with counter flanges with flange sets</t>
  </si>
  <si>
    <t xml:space="preserve">DN 25 - ∅33.7 x 2,6mm  </t>
  </si>
  <si>
    <t xml:space="preserve">DN 32 - ∅42.4 x 2,6mm   </t>
  </si>
  <si>
    <t xml:space="preserve">DN 40 - ∅48.3 x 2,6mm </t>
  </si>
  <si>
    <t>DN 50 - ∅60.3 x 2.9mm</t>
  </si>
  <si>
    <t>DN 65 - ∅76.1 x 2.9mm</t>
  </si>
  <si>
    <t>DN 80 - ∅88.9 x 3.2mm</t>
  </si>
  <si>
    <t>DN 100 - ∅114.3 x 3.6 mm</t>
  </si>
  <si>
    <t>Plate hot water exchanger, type: TRM032L-1-54,
the product "Danfoss" or Equivalen.
Q = 188.5 kW
- primary: water 120/53 oC
- secondary: water 50/70 oC
- capacity: Q = 188.5 kW
Primar
- 2.6 kPa pressure drop
- 24.6 kPa pressure drop
or better</t>
  </si>
  <si>
    <t>Delivery and installation of flat stop valves with flange connection. They also come with two flanges, two gaskets and a set of screws, nuts and washers. Rated pressure NP6.</t>
  </si>
  <si>
    <t xml:space="preserve">DN 65 </t>
  </si>
  <si>
    <t xml:space="preserve">DN 80 </t>
  </si>
  <si>
    <t xml:space="preserve">DN 100 </t>
  </si>
  <si>
    <t>The CS Full Plate 2.0 standard plate collector is a plate solar thermal collector, composed of a special plate absorber coated with high quality PVD selective coating and ultrasonic welded to copper tubes. The selective layer has a high absorption coefficient when exposed to solar radiation and a low coefficient of thermal radiation emission. The heat medium circulates through the copper tubes which are welded to the absorber and thus heat is absorbed from the absorber. The pipeline is protected by a collector frame that is insulated with rock wool, resistant to high temperatures and evaporation. The complete absorber is housed in an aluminum frame that can be of different colors, insulated with stone wool and covered with tempered glass. The seal between the glass and the frame is made of special silicone.
 Solar Keymark Certification</t>
  </si>
  <si>
    <t>Procurement and installation of 200 liters hot water tanks with two 3.45m2 tube heat exchanger for solar water heating. The tank is used for sanitary (drinking) water and should be protected against corrosion by DIN4753-3, and with a built-in protective anode with integrated potentiostat or equivalent. The tank should be for operating pressures up to 8 bar and for water temperatures of t = 95 ° C. Tank complete with accompanying thermal insulation.</t>
  </si>
  <si>
    <t>Buffer tank BAT-HB 1000 technical characteristics Technical characteristics:
-Water volume: 226 lit.
-Technical water volume: 681 lit.
- Tank height: 2180 mm
- Insulation tank diameter: 990 mm
- Maximum boiler pressure: 3 bar
- Maximum pressure in the DHW tank: 6 bar
-Maximum pressure in the exchanger: 12 bar
- Maximum boiler temperature: 99 ° C
- Maximum temperature in the DHW tank: 95 ° C
-Maximum temperature in the exchanger: 110 ° C
- Heat exchanger surface: 3.7 m²
- Heat exchanger volume: 24 lit.
-Tube Snake Inlet / Outlet Connector: 1 "
- Sanitary water inlet / outlet connection: 3/4 "
- Sensor connector diameter: 1/2 "
- Connector diameter for electric heater: 6/4 "
- Magnesium anode connector diameter: 3/4 "
-Recirculation connection: 3/4 "
-Air vent: 1/2 "</t>
  </si>
  <si>
    <t>Two-pipe fancoil parapet type appliances, complete withcontrol unit on the unit and metal flexible hose on both connections and taps. 
The apparatus operates under the following conditions at medium fan speed: Twr / Twp = 7/12 ° C - summer temp. water distribution / returnTp = 26 ° C - summer room temperature Twr / Twp = 50/45 ° C - winter temp. of water distribution / return Tp = 20 ° C - room temperature in winter 
Each fan coil is shipped with the following equipment:
- three-way control valve
- Fitting thermostat for automatic changeover of summer / winter mode
- vent valve
- room controller with the following functions:
- On / Off switch
- fan speed selector switch
- potentiometer for setting the desired temperature
.- water side control by means of a three-way valve
Fan coils are a "Daikin" product or equivalent, the following sizes: Carisma CRC fan coil units</t>
  </si>
  <si>
    <t>Pre-insulated pipe RIXc 20x2 6mm red</t>
  </si>
  <si>
    <t>In built cabinet UP 110/1300 - REHAU</t>
  </si>
  <si>
    <t>Busbar p 1"/6 r HKV-D INOX - Rehau</t>
  </si>
  <si>
    <t>Coupling alpex 20 x 2 M24 IVAR</t>
  </si>
  <si>
    <t>Cooling circuit: The units operate with coolantR410a. The cooling circuit includes a collector, filter and oil separatoroil.</t>
  </si>
  <si>
    <t>Delivery and installation oblique balancing valve with threaded connection for piping. Rated pressure NP6.</t>
  </si>
  <si>
    <t>DN 50</t>
  </si>
  <si>
    <t>Delivery and installation of geothermal probes and pipework to collection and distribution manifolds of  Geothermal probes "Geokoax" or equivalent (machine drilling of hole in the ground, installation of  probes, ...) (2 geothermal probes 84 m in length) Thermocement for filling the space between the ground and geothermal probes. PE pipe collection and distribution manifolds , with connections for two geothermal probes with armature for separation and flow control of each probe circuit separately, and measuring and safety armature and system filling armature.Collection manifold for pipelines for air vent of each probe separately with armature.
Pipe distribution  Ø40 from probes to collection and distribution manifolds
Pipe Ø25 for individual probe venting
Ethylene glycol 100% for making 20% mixture with water in geothermal probes geothermal probes</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</si>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</sst>
</file>

<file path=xl/styles.xml><?xml version="1.0" encoding="utf-8"?>
<styleSheet xmlns="http://schemas.openxmlformats.org/spreadsheetml/2006/main">
  <numFmts count="3">
    <numFmt numFmtId="164" formatCode="#,##0.00_ ;\-#,##0.00\ "/>
    <numFmt numFmtId="165" formatCode="_-* #,##0.00\ [$€-1]_-;\-* #,##0.00\ [$€-1]_-;_-* &quot;-&quot;??\ [$€-1]_-;_-@_-"/>
    <numFmt numFmtId="166" formatCode="#,###.00"/>
  </numFmts>
  <fonts count="28">
    <font>
      <sz val="11"/>
      <color theme="1"/>
      <name val="Calibri"/>
      <family val="2"/>
      <scheme val="minor"/>
    </font>
    <font>
      <b/>
      <sz val="11"/>
      <color theme="1"/>
      <name val="Calibri"/>
      <family val="2"/>
      <scheme val="minor"/>
    </font>
    <font>
      <sz val="10"/>
      <name val="Century Gothic"/>
      <family val="2"/>
      <charset val="238"/>
    </font>
    <font>
      <sz val="10"/>
      <name val="Century Gothic"/>
      <family val="2"/>
    </font>
    <font>
      <b/>
      <sz val="10"/>
      <name val="Century Gothic"/>
      <family val="2"/>
      <charset val="238"/>
    </font>
    <font>
      <b/>
      <sz val="12"/>
      <name val="Century Gothic"/>
      <family val="2"/>
      <charset val="238"/>
    </font>
    <font>
      <b/>
      <sz val="10"/>
      <color theme="1"/>
      <name val="Century Gothic"/>
      <family val="2"/>
      <charset val="238"/>
    </font>
    <font>
      <b/>
      <sz val="10"/>
      <name val="Century Gothic"/>
      <family val="2"/>
    </font>
    <font>
      <sz val="11"/>
      <name val="Century Gothic"/>
      <family val="2"/>
      <charset val="238"/>
    </font>
    <font>
      <sz val="11"/>
      <color indexed="8"/>
      <name val="Century Gothic"/>
      <family val="2"/>
      <charset val="238"/>
    </font>
    <font>
      <b/>
      <sz val="10"/>
      <color indexed="8"/>
      <name val="Century Gothic"/>
      <family val="2"/>
    </font>
    <font>
      <sz val="10"/>
      <color indexed="8"/>
      <name val="Century Gothic"/>
      <family val="2"/>
      <charset val="238"/>
    </font>
    <font>
      <b/>
      <sz val="11"/>
      <name val="Century Gothic"/>
      <family val="2"/>
    </font>
    <font>
      <sz val="11"/>
      <name val="Arial"/>
      <family val="2"/>
    </font>
    <font>
      <sz val="11"/>
      <color indexed="8"/>
      <name val="Calibri"/>
      <family val="2"/>
      <charset val="238"/>
    </font>
    <font>
      <sz val="10"/>
      <name val="Arial"/>
      <family val="2"/>
      <charset val="238"/>
    </font>
    <font>
      <b/>
      <sz val="10"/>
      <name val="Arial"/>
      <family val="2"/>
      <charset val="238"/>
    </font>
    <font>
      <sz val="12"/>
      <name val="Times New Roman"/>
      <family val="1"/>
    </font>
    <font>
      <b/>
      <sz val="12"/>
      <color indexed="8"/>
      <name val="Times New Roman"/>
      <family val="1"/>
    </font>
    <font>
      <sz val="12"/>
      <color indexed="8"/>
      <name val="Times New Roman"/>
      <family val="1"/>
    </font>
    <font>
      <vertAlign val="superscript"/>
      <sz val="12"/>
      <color indexed="8"/>
      <name val="Times New Roman"/>
      <family val="1"/>
    </font>
    <font>
      <sz val="10"/>
      <name val="Arial"/>
      <family val="2"/>
    </font>
    <font>
      <sz val="11"/>
      <name val="Calibri"/>
      <family val="2"/>
      <scheme val="minor"/>
    </font>
    <font>
      <b/>
      <sz val="16"/>
      <color theme="1"/>
      <name val="Calibri"/>
      <family val="2"/>
      <scheme val="minor"/>
    </font>
    <font>
      <sz val="10"/>
      <color indexed="8"/>
      <name val="Times New Roman"/>
      <family val="2"/>
      <charset val="204"/>
    </font>
    <font>
      <sz val="11"/>
      <color indexed="8"/>
      <name val="Arial"/>
      <family val="2"/>
    </font>
    <font>
      <sz val="10"/>
      <color indexed="55"/>
      <name val="Arial"/>
      <family val="2"/>
    </font>
    <font>
      <b/>
      <sz val="10"/>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bgColor indexed="3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auto="1"/>
      </left>
      <right/>
      <top/>
      <bottom style="thin">
        <color auto="1"/>
      </bottom>
      <diagonal/>
    </border>
    <border>
      <left style="thin">
        <color auto="1"/>
      </left>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14" fillId="0" borderId="0"/>
    <xf numFmtId="0" fontId="14" fillId="0" borderId="0"/>
    <xf numFmtId="3" fontId="21" fillId="0" borderId="0" applyFont="0" applyBorder="0" applyAlignment="0" applyProtection="0"/>
    <xf numFmtId="4" fontId="21" fillId="0" borderId="0" applyFont="0" applyFill="0" applyBorder="0" applyAlignment="0" applyProtection="0"/>
    <xf numFmtId="0" fontId="24" fillId="0" borderId="0"/>
  </cellStyleXfs>
  <cellXfs count="270">
    <xf numFmtId="0" fontId="0" fillId="0" borderId="0" xfId="0"/>
    <xf numFmtId="0" fontId="3" fillId="2" borderId="1" xfId="0" applyNumberFormat="1" applyFont="1" applyFill="1" applyBorder="1" applyAlignment="1">
      <alignment vertical="top" wrapText="1"/>
    </xf>
    <xf numFmtId="0" fontId="2" fillId="2" borderId="1" xfId="0" applyFont="1" applyFill="1" applyBorder="1" applyAlignment="1">
      <alignment horizontal="center"/>
    </xf>
    <xf numFmtId="4" fontId="4" fillId="0" borderId="1" xfId="0" applyNumberFormat="1" applyFont="1" applyFill="1" applyBorder="1" applyAlignment="1">
      <alignment horizontal="center" wrapText="1"/>
    </xf>
    <xf numFmtId="0" fontId="2" fillId="2" borderId="1" xfId="0" applyFont="1" applyFill="1" applyBorder="1" applyAlignment="1">
      <alignment horizontal="center" wrapText="1"/>
    </xf>
    <xf numFmtId="0" fontId="4" fillId="2" borderId="1" xfId="0" applyFont="1" applyFill="1" applyBorder="1" applyAlignment="1">
      <alignment horizontal="center" wrapText="1"/>
    </xf>
    <xf numFmtId="164" fontId="4" fillId="2" borderId="1" xfId="0" applyNumberFormat="1" applyFont="1" applyFill="1" applyBorder="1" applyAlignment="1">
      <alignment horizontal="right" wrapText="1"/>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165" fontId="4" fillId="3" borderId="1" xfId="0" applyNumberFormat="1" applyFont="1" applyFill="1" applyBorder="1" applyAlignment="1">
      <alignment horizontal="center" vertical="center" wrapText="1"/>
    </xf>
    <xf numFmtId="0" fontId="2" fillId="2" borderId="1" xfId="0" applyNumberFormat="1" applyFont="1" applyFill="1" applyBorder="1" applyAlignment="1">
      <alignment vertical="top" wrapText="1"/>
    </xf>
    <xf numFmtId="4" fontId="2" fillId="2" borderId="1" xfId="0" applyNumberFormat="1" applyFont="1" applyFill="1" applyBorder="1" applyAlignment="1" applyProtection="1">
      <alignment horizontal="center"/>
      <protection locked="0"/>
    </xf>
    <xf numFmtId="165" fontId="2" fillId="2" borderId="1" xfId="0" applyNumberFormat="1" applyFont="1" applyFill="1" applyBorder="1" applyAlignment="1">
      <alignment horizontal="right"/>
    </xf>
    <xf numFmtId="0" fontId="2" fillId="2" borderId="1" xfId="0" applyNumberFormat="1" applyFont="1" applyFill="1" applyBorder="1" applyAlignment="1">
      <alignment wrapText="1"/>
    </xf>
    <xf numFmtId="2" fontId="4" fillId="0" borderId="1" xfId="0" applyNumberFormat="1" applyFont="1" applyFill="1" applyBorder="1" applyAlignment="1">
      <alignment horizontal="center" wrapText="1"/>
    </xf>
    <xf numFmtId="0" fontId="2" fillId="0" borderId="1" xfId="0" applyFont="1" applyFill="1" applyBorder="1" applyAlignment="1">
      <alignment horizontal="center"/>
    </xf>
    <xf numFmtId="0" fontId="2" fillId="0" borderId="1" xfId="0" applyFont="1" applyFill="1" applyBorder="1" applyAlignment="1">
      <alignment horizontal="center" wrapText="1"/>
    </xf>
    <xf numFmtId="2" fontId="6" fillId="0" borderId="1" xfId="0" applyNumberFormat="1" applyFont="1" applyFill="1" applyBorder="1" applyAlignment="1">
      <alignment horizontal="center" wrapText="1"/>
    </xf>
    <xf numFmtId="0" fontId="7" fillId="2" borderId="1" xfId="0" applyNumberFormat="1" applyFont="1" applyFill="1" applyBorder="1" applyAlignment="1">
      <alignment horizontal="left" vertical="top" wrapText="1"/>
    </xf>
    <xf numFmtId="4" fontId="6" fillId="0" borderId="1" xfId="0" applyNumberFormat="1" applyFont="1" applyFill="1" applyBorder="1" applyAlignment="1">
      <alignment horizontal="center" wrapText="1"/>
    </xf>
    <xf numFmtId="0" fontId="2" fillId="0" borderId="1" xfId="0" applyNumberFormat="1" applyFont="1" applyFill="1" applyBorder="1" applyAlignment="1">
      <alignment vertical="top" wrapText="1"/>
    </xf>
    <xf numFmtId="0" fontId="2" fillId="4" borderId="1" xfId="0" applyNumberFormat="1" applyFont="1" applyFill="1" applyBorder="1" applyAlignment="1">
      <alignment vertical="top" wrapText="1"/>
    </xf>
    <xf numFmtId="0" fontId="4" fillId="2" borderId="1" xfId="0" applyFont="1" applyFill="1" applyBorder="1" applyAlignment="1">
      <alignment horizontal="left" wrapText="1"/>
    </xf>
    <xf numFmtId="0" fontId="4" fillId="0" borderId="1" xfId="0" applyFont="1" applyFill="1" applyBorder="1" applyAlignment="1">
      <alignment horizontal="left" wrapText="1"/>
    </xf>
    <xf numFmtId="164" fontId="4" fillId="0" borderId="1" xfId="0" applyNumberFormat="1" applyFont="1" applyFill="1" applyBorder="1" applyAlignment="1">
      <alignment horizontal="right" wrapText="1"/>
    </xf>
    <xf numFmtId="49" fontId="0" fillId="0" borderId="0" xfId="0" applyNumberFormat="1"/>
    <xf numFmtId="49" fontId="4" fillId="3"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top"/>
    </xf>
    <xf numFmtId="0" fontId="4" fillId="0" borderId="7" xfId="0" applyNumberFormat="1" applyFont="1" applyFill="1" applyBorder="1" applyAlignment="1">
      <alignment vertical="top" wrapText="1"/>
    </xf>
    <xf numFmtId="1" fontId="8" fillId="0" borderId="1" xfId="0" applyNumberFormat="1" applyFont="1" applyFill="1" applyBorder="1" applyAlignment="1">
      <alignment horizontal="center"/>
    </xf>
    <xf numFmtId="2" fontId="8" fillId="0" borderId="8" xfId="0" applyNumberFormat="1" applyFont="1" applyFill="1" applyBorder="1" applyAlignment="1">
      <alignment horizontal="center"/>
    </xf>
    <xf numFmtId="0" fontId="2" fillId="0" borderId="9" xfId="0" applyFont="1" applyFill="1" applyBorder="1" applyAlignment="1">
      <alignment horizontal="center"/>
    </xf>
    <xf numFmtId="0" fontId="2" fillId="0" borderId="8" xfId="0" applyFont="1" applyFill="1" applyBorder="1" applyAlignment="1">
      <alignment horizontal="center"/>
    </xf>
    <xf numFmtId="0" fontId="3" fillId="0" borderId="7" xfId="0" applyNumberFormat="1" applyFont="1" applyFill="1" applyBorder="1" applyAlignment="1">
      <alignment vertical="top" wrapText="1"/>
    </xf>
    <xf numFmtId="1" fontId="9" fillId="0" borderId="1" xfId="0" applyNumberFormat="1" applyFont="1" applyBorder="1" applyAlignment="1">
      <alignment horizontal="center"/>
    </xf>
    <xf numFmtId="0" fontId="2" fillId="2" borderId="9" xfId="0" applyFont="1" applyFill="1" applyBorder="1" applyAlignment="1">
      <alignment horizontal="center"/>
    </xf>
    <xf numFmtId="0" fontId="11" fillId="0" borderId="1" xfId="0" applyFont="1" applyBorder="1" applyAlignment="1">
      <alignment horizontal="left" vertical="top"/>
    </xf>
    <xf numFmtId="0" fontId="3" fillId="2" borderId="10" xfId="0" applyNumberFormat="1" applyFont="1" applyFill="1" applyBorder="1" applyAlignment="1">
      <alignment vertical="top" wrapText="1"/>
    </xf>
    <xf numFmtId="0" fontId="2" fillId="2" borderId="5" xfId="0" applyFont="1" applyFill="1" applyBorder="1" applyAlignment="1">
      <alignment horizontal="center"/>
    </xf>
    <xf numFmtId="0" fontId="8" fillId="0" borderId="1" xfId="0" applyFont="1" applyFill="1" applyBorder="1" applyAlignment="1">
      <alignment horizontal="left" vertical="top" wrapText="1"/>
    </xf>
    <xf numFmtId="0" fontId="8" fillId="0" borderId="1" xfId="0" applyFont="1" applyFill="1" applyBorder="1" applyAlignment="1">
      <alignment horizontal="left" vertical="top"/>
    </xf>
    <xf numFmtId="2" fontId="8" fillId="0" borderId="1" xfId="0" applyNumberFormat="1" applyFont="1" applyFill="1" applyBorder="1" applyAlignment="1">
      <alignment horizontal="center"/>
    </xf>
    <xf numFmtId="0" fontId="4" fillId="0" borderId="1" xfId="0" applyFont="1" applyFill="1" applyBorder="1" applyAlignment="1">
      <alignment horizontal="center" wrapText="1"/>
    </xf>
    <xf numFmtId="0" fontId="4" fillId="0" borderId="1" xfId="0" applyNumberFormat="1" applyFont="1" applyFill="1" applyBorder="1" applyAlignment="1">
      <alignment vertical="top" wrapText="1"/>
    </xf>
    <xf numFmtId="0" fontId="4" fillId="2" borderId="1" xfId="0" applyNumberFormat="1" applyFont="1" applyFill="1" applyBorder="1" applyAlignment="1">
      <alignment vertical="top" wrapText="1"/>
    </xf>
    <xf numFmtId="0" fontId="15" fillId="0" borderId="0" xfId="1" applyFont="1" applyFill="1" applyBorder="1" applyAlignment="1">
      <alignment horizontal="justify" vertical="top" wrapText="1"/>
    </xf>
    <xf numFmtId="0" fontId="0" fillId="0" borderId="0" xfId="2" applyFont="1" applyFill="1" applyBorder="1" applyAlignment="1">
      <alignment horizontal="center"/>
    </xf>
    <xf numFmtId="1" fontId="0" fillId="0" borderId="0" xfId="2" applyNumberFormat="1" applyFont="1" applyFill="1" applyBorder="1" applyAlignment="1">
      <alignment horizontal="center"/>
    </xf>
    <xf numFmtId="0" fontId="0" fillId="0" borderId="7" xfId="1" applyFont="1" applyFill="1" applyBorder="1" applyAlignment="1">
      <alignment horizontal="justify" vertical="top" wrapText="1"/>
    </xf>
    <xf numFmtId="0" fontId="0" fillId="0" borderId="12" xfId="1" applyFont="1" applyBorder="1" applyAlignment="1">
      <alignment horizontal="justify" vertical="top" wrapText="1"/>
    </xf>
    <xf numFmtId="0" fontId="15" fillId="0" borderId="12" xfId="1" applyFont="1" applyFill="1" applyBorder="1" applyAlignment="1">
      <alignment horizontal="justify" vertical="top" wrapText="1"/>
    </xf>
    <xf numFmtId="0" fontId="15" fillId="5" borderId="12" xfId="1" applyFont="1" applyFill="1" applyBorder="1" applyAlignment="1">
      <alignment horizontal="justify" vertical="top" wrapText="1"/>
    </xf>
    <xf numFmtId="0" fontId="0" fillId="0" borderId="12" xfId="1" applyFont="1" applyFill="1" applyBorder="1" applyAlignment="1">
      <alignment horizontal="justify" vertical="top" wrapText="1"/>
    </xf>
    <xf numFmtId="0" fontId="0" fillId="0" borderId="13" xfId="1" applyFont="1" applyBorder="1" applyAlignment="1">
      <alignment horizontal="justify" vertical="top" wrapText="1"/>
    </xf>
    <xf numFmtId="0" fontId="19" fillId="0" borderId="0" xfId="0" applyFont="1" applyAlignment="1">
      <alignment horizontal="justify" vertical="top"/>
    </xf>
    <xf numFmtId="0" fontId="19" fillId="0" borderId="0" xfId="0" applyNumberFormat="1" applyFont="1" applyBorder="1" applyAlignment="1" applyProtection="1">
      <alignment horizontal="center"/>
    </xf>
    <xf numFmtId="0" fontId="17" fillId="0" borderId="0" xfId="0" applyFont="1" applyAlignment="1">
      <alignment horizontal="justify" vertical="top"/>
    </xf>
    <xf numFmtId="4" fontId="19" fillId="0" borderId="0" xfId="4" applyFont="1" applyBorder="1" applyAlignment="1" applyProtection="1"/>
    <xf numFmtId="4" fontId="19" fillId="0" borderId="0" xfId="0" applyNumberFormat="1" applyFont="1" applyBorder="1" applyAlignment="1" applyProtection="1"/>
    <xf numFmtId="0" fontId="17" fillId="0" borderId="0" xfId="0" applyFont="1"/>
    <xf numFmtId="0" fontId="17" fillId="0" borderId="0" xfId="0" applyFont="1" applyAlignment="1">
      <alignment horizontal="center"/>
    </xf>
    <xf numFmtId="4" fontId="17" fillId="0" borderId="0" xfId="4" applyFont="1" applyAlignment="1">
      <alignment horizontal="right"/>
    </xf>
    <xf numFmtId="1" fontId="17" fillId="0" borderId="0" xfId="4" applyNumberFormat="1" applyFont="1" applyAlignment="1">
      <alignment horizontal="right"/>
    </xf>
    <xf numFmtId="49" fontId="0" fillId="0" borderId="7" xfId="0" applyNumberFormat="1" applyBorder="1"/>
    <xf numFmtId="0" fontId="13" fillId="0" borderId="7" xfId="0" applyFont="1" applyBorder="1" applyAlignment="1">
      <alignment horizontal="left" vertical="top" wrapText="1" shrinkToFit="1"/>
    </xf>
    <xf numFmtId="0" fontId="13" fillId="0" borderId="12" xfId="0" applyFont="1" applyBorder="1" applyAlignment="1">
      <alignment horizontal="left" vertical="top" wrapText="1" shrinkToFi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0" fillId="0" borderId="13" xfId="0" applyBorder="1"/>
    <xf numFmtId="0" fontId="13" fillId="0" borderId="1" xfId="0" applyFont="1" applyBorder="1" applyAlignment="1">
      <alignment horizontal="left" vertical="top" wrapText="1" shrinkToFit="1"/>
    </xf>
    <xf numFmtId="0" fontId="0" fillId="0" borderId="1" xfId="0" applyBorder="1"/>
    <xf numFmtId="0" fontId="13" fillId="0" borderId="1" xfId="0" applyFont="1" applyBorder="1" applyAlignment="1">
      <alignment horizontal="left" vertical="top" wrapText="1"/>
    </xf>
    <xf numFmtId="0" fontId="0" fillId="0" borderId="1" xfId="0" applyBorder="1" applyAlignment="1">
      <alignment wrapText="1"/>
    </xf>
    <xf numFmtId="0" fontId="13" fillId="0" borderId="1" xfId="0" applyFont="1" applyBorder="1" applyAlignment="1">
      <alignment horizontal="left" wrapText="1"/>
    </xf>
    <xf numFmtId="0" fontId="0" fillId="6" borderId="0" xfId="0" applyFill="1"/>
    <xf numFmtId="0" fontId="0" fillId="7" borderId="11" xfId="0" applyFill="1" applyBorder="1"/>
    <xf numFmtId="0" fontId="0" fillId="7" borderId="9" xfId="0" applyFill="1" applyBorder="1"/>
    <xf numFmtId="0" fontId="0" fillId="7" borderId="8" xfId="0" applyFill="1" applyBorder="1"/>
    <xf numFmtId="0" fontId="0" fillId="0" borderId="11" xfId="0" applyBorder="1"/>
    <xf numFmtId="0" fontId="0" fillId="0" borderId="9" xfId="0" applyBorder="1"/>
    <xf numFmtId="49" fontId="0" fillId="0" borderId="4" xfId="0" applyNumberFormat="1" applyBorder="1"/>
    <xf numFmtId="0" fontId="0" fillId="0" borderId="5" xfId="0" applyBorder="1"/>
    <xf numFmtId="0" fontId="0" fillId="0" borderId="0" xfId="0" applyBorder="1"/>
    <xf numFmtId="49" fontId="0" fillId="0" borderId="1" xfId="0" applyNumberFormat="1" applyBorder="1"/>
    <xf numFmtId="0" fontId="0" fillId="0" borderId="1" xfId="1" applyFont="1" applyBorder="1" applyAlignment="1">
      <alignment horizontal="justify" vertical="top" wrapText="1"/>
    </xf>
    <xf numFmtId="0" fontId="0" fillId="0" borderId="1" xfId="2" applyFont="1" applyFill="1" applyBorder="1" applyAlignment="1">
      <alignment horizontal="center"/>
    </xf>
    <xf numFmtId="1" fontId="0" fillId="0" borderId="1" xfId="2" applyNumberFormat="1" applyFont="1" applyFill="1" applyBorder="1" applyAlignment="1">
      <alignment horizontal="center"/>
    </xf>
    <xf numFmtId="0" fontId="0" fillId="0" borderId="1" xfId="1" applyFont="1" applyFill="1" applyBorder="1" applyAlignment="1">
      <alignment horizontal="justify" vertical="top" wrapText="1"/>
    </xf>
    <xf numFmtId="0" fontId="15" fillId="5" borderId="1" xfId="1" applyFont="1" applyFill="1" applyBorder="1" applyAlignment="1">
      <alignment horizontal="justify" vertical="top" wrapText="1"/>
    </xf>
    <xf numFmtId="1" fontId="15" fillId="0" borderId="1" xfId="2" applyNumberFormat="1" applyFont="1" applyFill="1" applyBorder="1" applyAlignment="1">
      <alignment horizontal="center"/>
    </xf>
    <xf numFmtId="0" fontId="16" fillId="0" borderId="7" xfId="1" applyFont="1" applyBorder="1" applyAlignment="1">
      <alignment wrapText="1"/>
    </xf>
    <xf numFmtId="49" fontId="0" fillId="0" borderId="3" xfId="0" applyNumberFormat="1" applyBorder="1"/>
    <xf numFmtId="0" fontId="0" fillId="0" borderId="3" xfId="1" applyFont="1" applyBorder="1" applyAlignment="1">
      <alignment horizontal="justify" vertical="top" wrapText="1"/>
    </xf>
    <xf numFmtId="0" fontId="15" fillId="0" borderId="13" xfId="1" applyFont="1" applyFill="1" applyBorder="1" applyAlignment="1">
      <alignment horizontal="justify" vertical="top" wrapText="1"/>
    </xf>
    <xf numFmtId="0" fontId="16" fillId="0" borderId="7" xfId="1" applyFont="1" applyBorder="1" applyAlignment="1">
      <alignment horizontal="justify" vertical="top" wrapText="1"/>
    </xf>
    <xf numFmtId="49" fontId="0" fillId="0" borderId="10" xfId="0" applyNumberFormat="1" applyBorder="1"/>
    <xf numFmtId="0" fontId="15" fillId="0" borderId="10" xfId="1" applyFont="1" applyFill="1" applyBorder="1" applyAlignment="1">
      <alignment horizontal="justify" vertical="top" wrapText="1"/>
    </xf>
    <xf numFmtId="49" fontId="0" fillId="0" borderId="0" xfId="0" applyNumberFormat="1" applyBorder="1"/>
    <xf numFmtId="0" fontId="0" fillId="0" borderId="7" xfId="1" applyFont="1" applyBorder="1" applyAlignment="1">
      <alignment horizontal="justify" vertical="top" wrapText="1"/>
    </xf>
    <xf numFmtId="0" fontId="0" fillId="0" borderId="10" xfId="1" applyFont="1" applyBorder="1" applyAlignment="1">
      <alignment horizontal="justify" vertical="top" wrapText="1"/>
    </xf>
    <xf numFmtId="164" fontId="0" fillId="7" borderId="8" xfId="0" applyNumberFormat="1" applyFill="1" applyBorder="1"/>
    <xf numFmtId="0" fontId="4" fillId="7" borderId="1" xfId="0" applyFont="1" applyFill="1" applyBorder="1" applyAlignment="1">
      <alignment horizontal="center" wrapText="1"/>
    </xf>
    <xf numFmtId="49" fontId="0" fillId="7" borderId="11" xfId="0" applyNumberFormat="1" applyFill="1" applyBorder="1"/>
    <xf numFmtId="49" fontId="0" fillId="7" borderId="4" xfId="0" applyNumberFormat="1" applyFill="1" applyBorder="1"/>
    <xf numFmtId="0" fontId="2" fillId="7" borderId="6" xfId="0" applyNumberFormat="1" applyFont="1" applyFill="1" applyBorder="1" applyAlignment="1">
      <alignment vertical="top" wrapText="1"/>
    </xf>
    <xf numFmtId="49" fontId="0" fillId="0" borderId="11" xfId="0" applyNumberFormat="1" applyBorder="1"/>
    <xf numFmtId="49" fontId="0" fillId="0" borderId="15" xfId="0" applyNumberFormat="1" applyBorder="1"/>
    <xf numFmtId="0" fontId="0" fillId="7" borderId="6" xfId="0" applyFill="1" applyBorder="1"/>
    <xf numFmtId="0" fontId="4" fillId="7" borderId="9" xfId="0" applyFont="1" applyFill="1" applyBorder="1" applyAlignment="1">
      <alignment horizontal="center" wrapText="1"/>
    </xf>
    <xf numFmtId="0" fontId="3" fillId="7" borderId="6" xfId="0" applyNumberFormat="1" applyFont="1" applyFill="1" applyBorder="1" applyAlignment="1">
      <alignment vertical="top" wrapText="1"/>
    </xf>
    <xf numFmtId="2" fontId="10" fillId="0" borderId="1" xfId="0" applyNumberFormat="1" applyFont="1" applyBorder="1" applyAlignment="1">
      <alignment horizontal="center"/>
    </xf>
    <xf numFmtId="0" fontId="2" fillId="7" borderId="8" xfId="0" applyFont="1" applyFill="1" applyBorder="1" applyAlignment="1">
      <alignment horizontal="center"/>
    </xf>
    <xf numFmtId="0" fontId="4" fillId="7" borderId="6" xfId="0" applyNumberFormat="1" applyFont="1" applyFill="1" applyBorder="1" applyAlignment="1">
      <alignment vertical="top" wrapText="1"/>
    </xf>
    <xf numFmtId="0" fontId="1" fillId="7" borderId="8" xfId="0" applyFont="1" applyFill="1" applyBorder="1"/>
    <xf numFmtId="0" fontId="3" fillId="2" borderId="3" xfId="0" applyNumberFormat="1" applyFont="1" applyFill="1" applyBorder="1" applyAlignment="1">
      <alignment vertical="top" wrapText="1"/>
    </xf>
    <xf numFmtId="0" fontId="2" fillId="2" borderId="0" xfId="0" applyFont="1" applyFill="1" applyBorder="1" applyAlignment="1">
      <alignment horizontal="center"/>
    </xf>
    <xf numFmtId="4" fontId="2" fillId="2" borderId="0" xfId="0" applyNumberFormat="1" applyFont="1" applyFill="1" applyBorder="1" applyAlignment="1" applyProtection="1">
      <alignment horizontal="center"/>
      <protection locked="0"/>
    </xf>
    <xf numFmtId="165" fontId="2" fillId="2" borderId="0" xfId="0" applyNumberFormat="1" applyFont="1" applyFill="1" applyBorder="1" applyAlignment="1">
      <alignment horizontal="right"/>
    </xf>
    <xf numFmtId="0" fontId="8" fillId="0" borderId="10" xfId="0" applyFont="1" applyFill="1" applyBorder="1" applyAlignment="1">
      <alignment horizontal="left" vertical="top" wrapText="1"/>
    </xf>
    <xf numFmtId="0" fontId="2" fillId="2" borderId="2" xfId="0" applyFont="1" applyFill="1" applyBorder="1" applyAlignment="1">
      <alignment horizontal="center"/>
    </xf>
    <xf numFmtId="49" fontId="0" fillId="4" borderId="11" xfId="0" applyNumberFormat="1" applyFill="1" applyBorder="1"/>
    <xf numFmtId="0" fontId="0" fillId="6" borderId="11" xfId="0" applyFill="1" applyBorder="1"/>
    <xf numFmtId="0" fontId="2" fillId="6" borderId="8" xfId="0" applyFont="1" applyFill="1" applyBorder="1" applyAlignment="1">
      <alignment horizontal="center"/>
    </xf>
    <xf numFmtId="164" fontId="0" fillId="6" borderId="8" xfId="0" applyNumberFormat="1" applyFill="1" applyBorder="1"/>
    <xf numFmtId="49" fontId="0" fillId="6" borderId="0" xfId="0" applyNumberFormat="1" applyFill="1"/>
    <xf numFmtId="49" fontId="0" fillId="6" borderId="11" xfId="0" applyNumberFormat="1" applyFill="1" applyBorder="1"/>
    <xf numFmtId="49" fontId="0" fillId="6" borderId="4" xfId="0" applyNumberFormat="1" applyFill="1" applyBorder="1"/>
    <xf numFmtId="0" fontId="8" fillId="6" borderId="6" xfId="0" applyFont="1" applyFill="1" applyBorder="1" applyAlignment="1">
      <alignment horizontal="left" vertical="top"/>
    </xf>
    <xf numFmtId="0" fontId="0" fillId="6" borderId="9" xfId="0" applyFill="1" applyBorder="1"/>
    <xf numFmtId="0" fontId="0" fillId="6" borderId="8" xfId="0" applyFill="1" applyBorder="1"/>
    <xf numFmtId="0" fontId="0" fillId="6" borderId="6" xfId="0" applyFill="1" applyBorder="1"/>
    <xf numFmtId="0" fontId="4" fillId="6" borderId="9" xfId="0" applyFont="1" applyFill="1" applyBorder="1" applyAlignment="1">
      <alignment horizontal="left" wrapText="1"/>
    </xf>
    <xf numFmtId="0" fontId="8" fillId="6" borderId="9" xfId="0" applyFont="1" applyFill="1" applyBorder="1" applyAlignment="1">
      <alignment horizontal="left" vertical="top"/>
    </xf>
    <xf numFmtId="0" fontId="0" fillId="6" borderId="1" xfId="0" applyFill="1" applyBorder="1"/>
    <xf numFmtId="0" fontId="0" fillId="7" borderId="9" xfId="0" applyFill="1" applyBorder="1" applyAlignment="1">
      <alignment wrapText="1"/>
    </xf>
    <xf numFmtId="0" fontId="0" fillId="6" borderId="8" xfId="1" applyFont="1" applyFill="1" applyBorder="1" applyAlignment="1">
      <alignment horizontal="justify" vertical="top" wrapText="1"/>
    </xf>
    <xf numFmtId="0" fontId="15" fillId="6" borderId="8" xfId="1" applyFont="1" applyFill="1" applyBorder="1" applyAlignment="1">
      <alignment horizontal="justify" vertical="top" wrapText="1"/>
    </xf>
    <xf numFmtId="0" fontId="15" fillId="6" borderId="9" xfId="1" applyFont="1" applyFill="1" applyBorder="1" applyAlignment="1">
      <alignment horizontal="justify" vertical="top" wrapText="1"/>
    </xf>
    <xf numFmtId="0" fontId="0" fillId="6" borderId="9" xfId="2" applyFont="1" applyFill="1" applyBorder="1" applyAlignment="1">
      <alignment horizontal="center"/>
    </xf>
    <xf numFmtId="1" fontId="0" fillId="6" borderId="9" xfId="2" applyNumberFormat="1" applyFont="1" applyFill="1" applyBorder="1" applyAlignment="1">
      <alignment horizontal="center"/>
    </xf>
    <xf numFmtId="0" fontId="17" fillId="6" borderId="8" xfId="0" applyFont="1" applyFill="1" applyBorder="1" applyAlignment="1">
      <alignment horizontal="justify" vertical="top"/>
    </xf>
    <xf numFmtId="0" fontId="17" fillId="6" borderId="8" xfId="0" applyFont="1" applyFill="1" applyBorder="1"/>
    <xf numFmtId="0" fontId="17" fillId="0" borderId="1" xfId="0" applyFont="1" applyBorder="1" applyAlignment="1">
      <alignment horizontal="justify" vertical="top"/>
    </xf>
    <xf numFmtId="0" fontId="17" fillId="0" borderId="1" xfId="0" applyFont="1" applyBorder="1" applyAlignment="1">
      <alignment horizontal="center"/>
    </xf>
    <xf numFmtId="1" fontId="17" fillId="0" borderId="1" xfId="4" applyNumberFormat="1" applyFont="1" applyBorder="1" applyAlignment="1">
      <alignment horizontal="right"/>
    </xf>
    <xf numFmtId="4" fontId="19" fillId="0" borderId="1" xfId="4" applyFont="1" applyBorder="1" applyAlignment="1" applyProtection="1">
      <alignment wrapText="1"/>
    </xf>
    <xf numFmtId="4" fontId="19" fillId="0" borderId="1" xfId="4" applyNumberFormat="1" applyFont="1" applyBorder="1" applyAlignment="1" applyProtection="1"/>
    <xf numFmtId="4" fontId="0" fillId="0" borderId="1" xfId="0" applyNumberFormat="1" applyBorder="1"/>
    <xf numFmtId="0" fontId="19" fillId="0" borderId="1" xfId="0" applyFont="1" applyBorder="1" applyAlignment="1">
      <alignment horizontal="justify" vertical="top"/>
    </xf>
    <xf numFmtId="0" fontId="19" fillId="0" borderId="1" xfId="0" applyNumberFormat="1" applyFont="1" applyBorder="1" applyAlignment="1" applyProtection="1">
      <alignment horizontal="center"/>
    </xf>
    <xf numFmtId="1" fontId="19" fillId="0" borderId="1" xfId="4" applyNumberFormat="1" applyFont="1" applyBorder="1" applyAlignment="1" applyProtection="1"/>
    <xf numFmtId="0" fontId="18" fillId="6" borderId="9" xfId="0" applyFont="1" applyFill="1" applyBorder="1" applyAlignment="1">
      <alignment horizontal="justify" vertical="top"/>
    </xf>
    <xf numFmtId="0" fontId="17" fillId="0" borderId="1" xfId="0" applyFont="1" applyBorder="1"/>
    <xf numFmtId="4" fontId="17" fillId="0" borderId="1" xfId="4" applyFont="1" applyBorder="1" applyAlignment="1">
      <alignment horizontal="right"/>
    </xf>
    <xf numFmtId="0" fontId="17" fillId="0" borderId="8" xfId="0" applyFont="1" applyBorder="1" applyAlignment="1">
      <alignment horizontal="center"/>
    </xf>
    <xf numFmtId="0" fontId="17" fillId="0" borderId="7" xfId="0" applyFont="1" applyBorder="1" applyAlignment="1">
      <alignment horizontal="justify" vertical="top"/>
    </xf>
    <xf numFmtId="0" fontId="17" fillId="0" borderId="3" xfId="0" applyFont="1" applyBorder="1" applyAlignment="1">
      <alignment horizontal="justify" vertical="top"/>
    </xf>
    <xf numFmtId="1" fontId="17" fillId="0" borderId="11" xfId="4" applyNumberFormat="1" applyFont="1" applyBorder="1" applyAlignment="1">
      <alignment horizontal="right"/>
    </xf>
    <xf numFmtId="4" fontId="19" fillId="0" borderId="9" xfId="0" applyNumberFormat="1" applyFont="1" applyBorder="1" applyAlignment="1" applyProtection="1"/>
    <xf numFmtId="49" fontId="0" fillId="0" borderId="8" xfId="0" applyNumberFormat="1" applyBorder="1"/>
    <xf numFmtId="0" fontId="17" fillId="0" borderId="10" xfId="0" applyFont="1" applyBorder="1" applyAlignment="1">
      <alignment horizontal="justify" vertical="top"/>
    </xf>
    <xf numFmtId="0" fontId="17" fillId="0" borderId="1" xfId="0" applyNumberFormat="1" applyFont="1" applyBorder="1" applyAlignment="1" applyProtection="1">
      <alignment horizontal="justify" vertical="top" wrapText="1"/>
    </xf>
    <xf numFmtId="166" fontId="19" fillId="0" borderId="1" xfId="3" applyNumberFormat="1" applyFont="1" applyBorder="1" applyAlignment="1" applyProtection="1"/>
    <xf numFmtId="166" fontId="19" fillId="0" borderId="1" xfId="4" applyNumberFormat="1" applyFont="1" applyBorder="1" applyAlignment="1" applyProtection="1"/>
    <xf numFmtId="4" fontId="19" fillId="0" borderId="1" xfId="4" applyFont="1" applyBorder="1" applyAlignment="1" applyProtection="1"/>
    <xf numFmtId="0" fontId="15" fillId="6" borderId="6" xfId="1" applyFont="1" applyFill="1" applyBorder="1" applyAlignment="1">
      <alignment horizontal="justify" vertical="top" wrapText="1"/>
    </xf>
    <xf numFmtId="0" fontId="0" fillId="0" borderId="1" xfId="1" applyFont="1" applyBorder="1" applyAlignment="1">
      <alignment wrapText="1"/>
    </xf>
    <xf numFmtId="0" fontId="16" fillId="6" borderId="1" xfId="1" applyFont="1" applyFill="1" applyBorder="1" applyAlignment="1">
      <alignment horizontal="justify" vertical="top" wrapText="1"/>
    </xf>
    <xf numFmtId="0" fontId="16" fillId="6" borderId="1" xfId="1" applyFont="1" applyFill="1" applyBorder="1" applyAlignment="1">
      <alignment wrapText="1"/>
    </xf>
    <xf numFmtId="0" fontId="0" fillId="0" borderId="4" xfId="2" applyFont="1" applyFill="1" applyBorder="1" applyAlignment="1">
      <alignment horizontal="center"/>
    </xf>
    <xf numFmtId="1" fontId="0" fillId="0" borderId="5" xfId="2" applyNumberFormat="1" applyFont="1" applyFill="1" applyBorder="1" applyAlignment="1">
      <alignment horizontal="center"/>
    </xf>
    <xf numFmtId="0" fontId="0" fillId="0" borderId="16" xfId="2" applyFont="1" applyFill="1" applyBorder="1" applyAlignment="1">
      <alignment horizontal="center"/>
    </xf>
    <xf numFmtId="0" fontId="0" fillId="0" borderId="15" xfId="2" applyFont="1" applyFill="1" applyBorder="1" applyAlignment="1">
      <alignment horizontal="center"/>
    </xf>
    <xf numFmtId="1" fontId="0" fillId="0" borderId="2" xfId="2" applyNumberFormat="1" applyFont="1" applyFill="1" applyBorder="1" applyAlignment="1">
      <alignment horizontal="center"/>
    </xf>
    <xf numFmtId="0" fontId="0" fillId="0" borderId="2" xfId="0" applyBorder="1"/>
    <xf numFmtId="0" fontId="0" fillId="0" borderId="4" xfId="0" applyBorder="1"/>
    <xf numFmtId="0" fontId="0" fillId="0" borderId="16" xfId="0" applyBorder="1"/>
    <xf numFmtId="0" fontId="2" fillId="2" borderId="11" xfId="0" applyFont="1" applyFill="1" applyBorder="1" applyAlignment="1">
      <alignment horizontal="center"/>
    </xf>
    <xf numFmtId="4" fontId="2" fillId="2" borderId="9" xfId="0" applyNumberFormat="1" applyFont="1" applyFill="1" applyBorder="1" applyAlignment="1" applyProtection="1">
      <alignment horizontal="center"/>
      <protection locked="0"/>
    </xf>
    <xf numFmtId="165" fontId="2" fillId="2" borderId="9" xfId="0" applyNumberFormat="1" applyFont="1" applyFill="1" applyBorder="1" applyAlignment="1">
      <alignment horizontal="right"/>
    </xf>
    <xf numFmtId="0" fontId="2" fillId="2" borderId="15" xfId="0" applyFont="1" applyFill="1" applyBorder="1" applyAlignment="1">
      <alignment horizontal="center"/>
    </xf>
    <xf numFmtId="4" fontId="2" fillId="2" borderId="2" xfId="0" applyNumberFormat="1" applyFont="1" applyFill="1" applyBorder="1" applyAlignment="1" applyProtection="1">
      <alignment horizontal="center"/>
      <protection locked="0"/>
    </xf>
    <xf numFmtId="165" fontId="2" fillId="2" borderId="2" xfId="0" applyNumberFormat="1" applyFont="1" applyFill="1" applyBorder="1" applyAlignment="1">
      <alignment horizontal="right"/>
    </xf>
    <xf numFmtId="1" fontId="8" fillId="0" borderId="4" xfId="0" applyNumberFormat="1" applyFont="1" applyFill="1" applyBorder="1" applyAlignment="1">
      <alignment horizontal="center"/>
    </xf>
    <xf numFmtId="2" fontId="8" fillId="0" borderId="5" xfId="0" applyNumberFormat="1" applyFont="1" applyFill="1" applyBorder="1" applyAlignment="1">
      <alignment horizontal="center"/>
    </xf>
    <xf numFmtId="0" fontId="2" fillId="0" borderId="5" xfId="0" applyFont="1" applyFill="1" applyBorder="1" applyAlignment="1">
      <alignment horizontal="center"/>
    </xf>
    <xf numFmtId="4" fontId="4" fillId="0" borderId="5" xfId="0" applyNumberFormat="1" applyFont="1" applyFill="1" applyBorder="1" applyAlignment="1" applyProtection="1">
      <alignment horizontal="center"/>
      <protection locked="0"/>
    </xf>
    <xf numFmtId="164" fontId="4" fillId="0" borderId="5" xfId="0" applyNumberFormat="1" applyFont="1" applyFill="1" applyBorder="1" applyAlignment="1">
      <alignment horizontal="right" wrapText="1"/>
    </xf>
    <xf numFmtId="0" fontId="12" fillId="6" borderId="1" xfId="0" applyFont="1" applyFill="1" applyBorder="1" applyAlignment="1">
      <alignment horizontal="left" vertical="top" wrapText="1"/>
    </xf>
    <xf numFmtId="0" fontId="8" fillId="0" borderId="7" xfId="0" applyFont="1" applyFill="1" applyBorder="1" applyAlignment="1">
      <alignment horizontal="left" vertical="top"/>
    </xf>
    <xf numFmtId="2" fontId="8" fillId="0" borderId="6" xfId="0" applyNumberFormat="1" applyFont="1" applyFill="1" applyBorder="1" applyAlignment="1">
      <alignment horizontal="center"/>
    </xf>
    <xf numFmtId="0" fontId="2" fillId="0" borderId="6" xfId="0" applyFont="1" applyFill="1" applyBorder="1" applyAlignment="1">
      <alignment horizontal="center"/>
    </xf>
    <xf numFmtId="164" fontId="4" fillId="0" borderId="7" xfId="0" applyNumberFormat="1" applyFont="1" applyFill="1" applyBorder="1" applyAlignment="1">
      <alignment horizontal="right" wrapText="1"/>
    </xf>
    <xf numFmtId="0" fontId="2" fillId="2" borderId="4" xfId="0" applyFont="1" applyFill="1" applyBorder="1" applyAlignment="1">
      <alignment horizontal="center"/>
    </xf>
    <xf numFmtId="4" fontId="2" fillId="2" borderId="5" xfId="0" applyNumberFormat="1" applyFont="1" applyFill="1" applyBorder="1" applyAlignment="1" applyProtection="1">
      <alignment horizontal="center"/>
      <protection locked="0"/>
    </xf>
    <xf numFmtId="165" fontId="2" fillId="2" borderId="5" xfId="0" applyNumberFormat="1" applyFont="1" applyFill="1" applyBorder="1" applyAlignment="1">
      <alignment horizontal="right"/>
    </xf>
    <xf numFmtId="49" fontId="0" fillId="0" borderId="9" xfId="0" applyNumberFormat="1" applyBorder="1"/>
    <xf numFmtId="2" fontId="8" fillId="2" borderId="9" xfId="0" applyNumberFormat="1" applyFont="1" applyFill="1" applyBorder="1" applyAlignment="1">
      <alignment horizontal="center"/>
    </xf>
    <xf numFmtId="49" fontId="0" fillId="0" borderId="6" xfId="0" applyNumberFormat="1" applyBorder="1"/>
    <xf numFmtId="49" fontId="0" fillId="0" borderId="17" xfId="0" applyNumberFormat="1" applyBorder="1"/>
    <xf numFmtId="164" fontId="0" fillId="4" borderId="1" xfId="0" applyNumberFormat="1" applyFill="1" applyBorder="1"/>
    <xf numFmtId="0" fontId="2" fillId="2" borderId="7" xfId="0" applyNumberFormat="1" applyFont="1" applyFill="1" applyBorder="1" applyAlignment="1">
      <alignment vertical="top" wrapText="1"/>
    </xf>
    <xf numFmtId="0" fontId="2" fillId="2" borderId="3" xfId="0" applyNumberFormat="1" applyFont="1" applyFill="1" applyBorder="1" applyAlignment="1">
      <alignment vertical="top" wrapText="1"/>
    </xf>
    <xf numFmtId="0" fontId="17" fillId="0" borderId="1" xfId="0" applyFont="1" applyBorder="1" applyAlignment="1">
      <alignment horizontal="justify" vertical="top" wrapText="1"/>
    </xf>
    <xf numFmtId="4" fontId="4" fillId="8" borderId="1" xfId="0" applyNumberFormat="1" applyFont="1" applyFill="1" applyBorder="1" applyAlignment="1" applyProtection="1">
      <alignment horizontal="center"/>
      <protection locked="0"/>
    </xf>
    <xf numFmtId="0" fontId="0" fillId="8" borderId="0" xfId="0" applyFill="1"/>
    <xf numFmtId="0" fontId="1" fillId="0" borderId="0" xfId="0" applyFont="1" applyAlignment="1">
      <alignment wrapText="1"/>
    </xf>
    <xf numFmtId="0" fontId="23" fillId="0" borderId="0" xfId="0" applyFont="1"/>
    <xf numFmtId="4" fontId="2" fillId="4" borderId="1" xfId="0" applyNumberFormat="1" applyFont="1" applyFill="1" applyBorder="1" applyAlignment="1" applyProtection="1">
      <alignment horizontal="center"/>
      <protection locked="0"/>
    </xf>
    <xf numFmtId="4" fontId="4" fillId="8" borderId="7" xfId="0" applyNumberFormat="1" applyFont="1" applyFill="1" applyBorder="1" applyAlignment="1" applyProtection="1">
      <alignment horizontal="center"/>
      <protection locked="0"/>
    </xf>
    <xf numFmtId="0" fontId="0" fillId="8" borderId="13" xfId="0" applyFill="1" applyBorder="1"/>
    <xf numFmtId="0" fontId="0" fillId="8" borderId="1" xfId="0" applyFill="1" applyBorder="1"/>
    <xf numFmtId="4" fontId="19" fillId="8" borderId="1" xfId="0" applyNumberFormat="1" applyFont="1" applyFill="1" applyBorder="1" applyAlignment="1" applyProtection="1"/>
    <xf numFmtId="4" fontId="0" fillId="8" borderId="1" xfId="0" applyNumberFormat="1" applyFill="1" applyBorder="1"/>
    <xf numFmtId="0" fontId="0" fillId="0" borderId="14" xfId="0" applyBorder="1"/>
    <xf numFmtId="0" fontId="0" fillId="0" borderId="19" xfId="0" applyBorder="1"/>
    <xf numFmtId="164" fontId="0" fillId="0" borderId="19" xfId="0" applyNumberFormat="1" applyBorder="1"/>
    <xf numFmtId="0" fontId="0" fillId="0" borderId="20" xfId="0" applyBorder="1"/>
    <xf numFmtId="0" fontId="0" fillId="0" borderId="18" xfId="0" applyBorder="1" applyAlignment="1">
      <alignment horizontal="right"/>
    </xf>
    <xf numFmtId="0" fontId="0" fillId="0" borderId="19" xfId="0" applyBorder="1" applyAlignment="1">
      <alignment horizontal="center"/>
    </xf>
    <xf numFmtId="2" fontId="0" fillId="0" borderId="8" xfId="0" applyNumberFormat="1" applyBorder="1"/>
    <xf numFmtId="2" fontId="0" fillId="0" borderId="0" xfId="0" applyNumberFormat="1"/>
    <xf numFmtId="0" fontId="1" fillId="0" borderId="0" xfId="0" applyFont="1"/>
    <xf numFmtId="0" fontId="17" fillId="0" borderId="1" xfId="0" applyFont="1" applyBorder="1" applyAlignment="1">
      <alignment wrapText="1"/>
    </xf>
    <xf numFmtId="0" fontId="0" fillId="4" borderId="1" xfId="1" applyFont="1" applyFill="1" applyBorder="1" applyAlignment="1">
      <alignment horizontal="justify" vertical="top" wrapText="1"/>
    </xf>
    <xf numFmtId="0" fontId="0" fillId="4" borderId="1" xfId="0" applyFill="1" applyBorder="1" applyAlignment="1">
      <alignment wrapText="1"/>
    </xf>
    <xf numFmtId="0" fontId="0" fillId="4" borderId="1" xfId="0" applyFill="1" applyBorder="1"/>
    <xf numFmtId="0" fontId="25" fillId="2" borderId="0" xfId="5" applyFont="1" applyFill="1" applyBorder="1" applyAlignment="1">
      <alignment horizontal="justify" vertical="center"/>
    </xf>
    <xf numFmtId="0" fontId="21" fillId="2" borderId="1" xfId="0" applyFont="1" applyFill="1" applyBorder="1" applyAlignment="1">
      <alignment horizontal="center"/>
    </xf>
    <xf numFmtId="0" fontId="21" fillId="2" borderId="21" xfId="5" applyFont="1" applyFill="1" applyBorder="1" applyAlignment="1">
      <alignment horizontal="left" vertical="top" wrapText="1"/>
    </xf>
    <xf numFmtId="0" fontId="21" fillId="2" borderId="22" xfId="0" applyFont="1" applyFill="1" applyBorder="1" applyAlignment="1">
      <alignment horizontal="center"/>
    </xf>
    <xf numFmtId="0" fontId="26" fillId="0" borderId="22" xfId="0" applyFont="1" applyFill="1" applyBorder="1" applyAlignment="1">
      <alignment horizontal="center"/>
    </xf>
    <xf numFmtId="4" fontId="26" fillId="2" borderId="22" xfId="0" applyNumberFormat="1" applyFont="1" applyFill="1" applyBorder="1" applyAlignment="1" applyProtection="1">
      <alignment horizontal="center"/>
      <protection locked="0"/>
    </xf>
    <xf numFmtId="49" fontId="0" fillId="0" borderId="22" xfId="0" applyNumberFormat="1" applyBorder="1"/>
    <xf numFmtId="0" fontId="13" fillId="0" borderId="22" xfId="0" applyFont="1" applyBorder="1" applyAlignment="1">
      <alignment horizontal="left" vertical="top" wrapText="1"/>
    </xf>
    <xf numFmtId="0" fontId="0" fillId="0" borderId="22" xfId="0" applyBorder="1" applyAlignment="1">
      <alignment wrapText="1"/>
    </xf>
    <xf numFmtId="0" fontId="0" fillId="0" borderId="22" xfId="0" applyBorder="1"/>
    <xf numFmtId="0" fontId="0" fillId="8" borderId="22" xfId="0" applyFill="1" applyBorder="1"/>
    <xf numFmtId="4" fontId="27" fillId="0" borderId="22" xfId="0" applyNumberFormat="1" applyFont="1" applyFill="1" applyBorder="1" applyAlignment="1">
      <alignment horizontal="center" wrapText="1"/>
    </xf>
    <xf numFmtId="0" fontId="27" fillId="2" borderId="22" xfId="0" applyFont="1" applyFill="1" applyBorder="1" applyAlignment="1">
      <alignment horizontal="center" wrapText="1"/>
    </xf>
    <xf numFmtId="0" fontId="26" fillId="2" borderId="22" xfId="0" applyFont="1" applyFill="1" applyBorder="1" applyAlignment="1">
      <alignment horizontal="center"/>
    </xf>
    <xf numFmtId="0" fontId="15" fillId="2" borderId="22" xfId="0" applyNumberFormat="1" applyFont="1" applyFill="1" applyBorder="1" applyAlignment="1">
      <alignment vertical="top" wrapText="1"/>
    </xf>
    <xf numFmtId="0" fontId="1" fillId="6" borderId="11" xfId="0" applyFont="1" applyFill="1" applyBorder="1" applyAlignment="1">
      <alignment horizontal="center"/>
    </xf>
    <xf numFmtId="0" fontId="1" fillId="6" borderId="9" xfId="0" applyFont="1" applyFill="1" applyBorder="1" applyAlignment="1">
      <alignment horizontal="center"/>
    </xf>
    <xf numFmtId="49" fontId="1" fillId="6" borderId="11" xfId="0" applyNumberFormat="1" applyFont="1" applyFill="1" applyBorder="1" applyAlignment="1">
      <alignment horizontal="center"/>
    </xf>
    <xf numFmtId="49" fontId="1" fillId="6" borderId="9" xfId="0" applyNumberFormat="1" applyFont="1" applyFill="1" applyBorder="1" applyAlignment="1">
      <alignment horizontal="center"/>
    </xf>
    <xf numFmtId="0" fontId="0" fillId="0" borderId="11" xfId="0" applyBorder="1" applyAlignment="1">
      <alignment horizontal="left"/>
    </xf>
    <xf numFmtId="0" fontId="0" fillId="0" borderId="9" xfId="0" applyBorder="1" applyAlignment="1">
      <alignment horizontal="left"/>
    </xf>
    <xf numFmtId="0" fontId="4" fillId="0" borderId="1" xfId="0" applyFont="1" applyFill="1" applyBorder="1" applyAlignment="1">
      <alignment horizontal="left" vertical="top" wrapText="1"/>
    </xf>
    <xf numFmtId="0" fontId="0" fillId="0" borderId="9" xfId="0" applyBorder="1" applyAlignment="1">
      <alignment horizontal="left" wrapText="1"/>
    </xf>
    <xf numFmtId="0" fontId="0" fillId="0" borderId="8" xfId="0" applyBorder="1" applyAlignment="1">
      <alignment horizontal="left"/>
    </xf>
    <xf numFmtId="0" fontId="1" fillId="6" borderId="4" xfId="0" applyFont="1" applyFill="1" applyBorder="1" applyAlignment="1">
      <alignment horizontal="center"/>
    </xf>
    <xf numFmtId="0" fontId="1" fillId="6" borderId="5" xfId="0" applyFont="1" applyFill="1" applyBorder="1" applyAlignment="1">
      <alignment horizontal="center"/>
    </xf>
    <xf numFmtId="0" fontId="1" fillId="6" borderId="6" xfId="0" applyFont="1" applyFill="1" applyBorder="1" applyAlignment="1">
      <alignment horizontal="center"/>
    </xf>
    <xf numFmtId="0" fontId="1" fillId="6" borderId="0" xfId="0" applyFont="1" applyFill="1" applyBorder="1" applyAlignment="1">
      <alignment horizontal="center"/>
    </xf>
    <xf numFmtId="0" fontId="0" fillId="4" borderId="9" xfId="0" applyFill="1" applyBorder="1" applyAlignment="1">
      <alignment horizontal="left" wrapText="1"/>
    </xf>
    <xf numFmtId="0" fontId="0" fillId="4" borderId="9" xfId="0" applyFill="1" applyBorder="1" applyAlignment="1">
      <alignment horizontal="left"/>
    </xf>
    <xf numFmtId="0" fontId="0" fillId="4" borderId="8" xfId="0" applyFill="1" applyBorder="1" applyAlignment="1">
      <alignment horizontal="left"/>
    </xf>
    <xf numFmtId="0" fontId="0" fillId="0" borderId="8" xfId="0" applyBorder="1" applyAlignment="1">
      <alignment horizontal="left" wrapText="1"/>
    </xf>
    <xf numFmtId="0" fontId="0" fillId="0" borderId="5" xfId="0" applyBorder="1" applyAlignment="1">
      <alignment horizontal="left" wrapText="1"/>
    </xf>
    <xf numFmtId="0" fontId="0" fillId="0" borderId="5" xfId="0" applyBorder="1" applyAlignment="1">
      <alignment horizontal="left"/>
    </xf>
    <xf numFmtId="0" fontId="0" fillId="0" borderId="6" xfId="0" applyBorder="1" applyAlignment="1">
      <alignment horizontal="left"/>
    </xf>
    <xf numFmtId="0" fontId="0" fillId="0" borderId="2" xfId="0" applyBorder="1" applyAlignment="1">
      <alignment horizontal="left" wrapText="1"/>
    </xf>
    <xf numFmtId="0" fontId="0" fillId="0" borderId="2" xfId="0" applyBorder="1" applyAlignment="1">
      <alignment horizontal="left"/>
    </xf>
    <xf numFmtId="0" fontId="0" fillId="0" borderId="17" xfId="0" applyBorder="1" applyAlignment="1">
      <alignment horizontal="left"/>
    </xf>
    <xf numFmtId="0" fontId="2" fillId="2" borderId="5" xfId="0" applyNumberFormat="1" applyFont="1" applyFill="1" applyBorder="1" applyAlignment="1">
      <alignment vertical="top" wrapText="1"/>
    </xf>
    <xf numFmtId="0" fontId="0" fillId="0" borderId="5" xfId="0" applyBorder="1" applyAlignment="1">
      <alignment wrapText="1"/>
    </xf>
    <xf numFmtId="0" fontId="0" fillId="0" borderId="6" xfId="0" applyBorder="1" applyAlignment="1">
      <alignment wrapText="1"/>
    </xf>
    <xf numFmtId="0" fontId="0" fillId="0" borderId="15" xfId="0" applyBorder="1" applyAlignment="1">
      <alignment horizontal="left" wrapText="1"/>
    </xf>
  </cellXfs>
  <cellStyles count="6">
    <cellStyle name="Excel Built-in Normal" xfId="2"/>
    <cellStyle name="Normal" xfId="0" builtinId="0"/>
    <cellStyle name="Normal 2" xfId="1"/>
    <cellStyle name="Normal_1 pripremni " xfId="5"/>
    <cellStyle name="Untitled2" xfId="4"/>
    <cellStyle name="Untitled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M452"/>
  <sheetViews>
    <sheetView tabSelected="1" workbookViewId="0">
      <selection activeCell="L450" sqref="L450"/>
    </sheetView>
  </sheetViews>
  <sheetFormatPr defaultRowHeight="15"/>
  <cols>
    <col min="1" max="1" width="5.7109375" style="26" customWidth="1"/>
    <col min="2" max="2" width="53.5703125" customWidth="1"/>
    <col min="3" max="3" width="8.85546875" customWidth="1"/>
    <col min="4" max="4" width="15.42578125" customWidth="1"/>
    <col min="5" max="5" width="2.28515625" customWidth="1"/>
    <col min="6" max="6" width="12.7109375" customWidth="1"/>
    <col min="7" max="7" width="2.28515625" customWidth="1"/>
    <col min="8" max="8" width="24.140625" customWidth="1"/>
  </cols>
  <sheetData>
    <row r="2" spans="1:8" ht="21">
      <c r="B2" s="208" t="s">
        <v>285</v>
      </c>
    </row>
    <row r="3" spans="1:8" ht="138" customHeight="1">
      <c r="B3" s="207" t="s">
        <v>287</v>
      </c>
    </row>
    <row r="4" spans="1:8">
      <c r="B4" t="s">
        <v>286</v>
      </c>
      <c r="D4" s="206" t="s">
        <v>319</v>
      </c>
      <c r="E4" s="223" t="s">
        <v>317</v>
      </c>
    </row>
    <row r="5" spans="1:8">
      <c r="B5" s="207"/>
    </row>
    <row r="6" spans="1:8">
      <c r="A6" s="103">
        <v>1</v>
      </c>
      <c r="B6" s="77" t="s">
        <v>256</v>
      </c>
      <c r="C6" s="77"/>
      <c r="D6" s="77"/>
      <c r="E6" s="77"/>
      <c r="F6" s="77"/>
      <c r="G6" s="77"/>
      <c r="H6" s="78"/>
    </row>
    <row r="8" spans="1:8">
      <c r="A8" s="103">
        <v>1.1000000000000001</v>
      </c>
      <c r="B8" s="78" t="s">
        <v>258</v>
      </c>
    </row>
    <row r="9" spans="1:8" ht="25.5">
      <c r="A9" s="27" t="s">
        <v>63</v>
      </c>
      <c r="B9" s="8" t="s">
        <v>64</v>
      </c>
      <c r="C9" s="7" t="s">
        <v>65</v>
      </c>
      <c r="D9" s="7" t="s">
        <v>66</v>
      </c>
      <c r="E9" s="9"/>
      <c r="F9" s="7" t="s">
        <v>67</v>
      </c>
      <c r="G9" s="9"/>
      <c r="H9" s="10" t="s">
        <v>68</v>
      </c>
    </row>
    <row r="10" spans="1:8" ht="57.75" customHeight="1">
      <c r="A10" s="28"/>
      <c r="B10" s="1" t="s">
        <v>282</v>
      </c>
      <c r="C10" s="2" t="s">
        <v>0</v>
      </c>
      <c r="D10" s="3">
        <v>216.1</v>
      </c>
      <c r="E10" s="4" t="s">
        <v>1</v>
      </c>
      <c r="F10" s="205"/>
      <c r="G10" s="5" t="s">
        <v>2</v>
      </c>
      <c r="H10" s="6">
        <f>F10*D10</f>
        <v>0</v>
      </c>
    </row>
    <row r="11" spans="1:8">
      <c r="F11" s="76" t="s">
        <v>81</v>
      </c>
      <c r="G11" s="77"/>
      <c r="H11" s="101">
        <f>H10</f>
        <v>0</v>
      </c>
    </row>
    <row r="12" spans="1:8">
      <c r="A12" s="103">
        <v>1.2</v>
      </c>
      <c r="B12" s="78" t="s">
        <v>57</v>
      </c>
    </row>
    <row r="13" spans="1:8" ht="249" customHeight="1">
      <c r="B13" s="269" t="s">
        <v>58</v>
      </c>
      <c r="C13" s="250"/>
      <c r="D13" s="250"/>
      <c r="E13" s="250"/>
      <c r="F13" s="250"/>
      <c r="G13" s="250"/>
      <c r="H13" s="259"/>
    </row>
    <row r="14" spans="1:8" ht="25.5">
      <c r="A14" s="27" t="s">
        <v>63</v>
      </c>
      <c r="B14" s="8" t="s">
        <v>64</v>
      </c>
      <c r="C14" s="7" t="s">
        <v>65</v>
      </c>
      <c r="D14" s="7" t="s">
        <v>66</v>
      </c>
      <c r="E14" s="9"/>
      <c r="F14" s="7" t="s">
        <v>67</v>
      </c>
      <c r="G14" s="9"/>
      <c r="H14" s="10" t="s">
        <v>68</v>
      </c>
    </row>
    <row r="15" spans="1:8" ht="208.5" customHeight="1">
      <c r="A15" s="84" t="s">
        <v>322</v>
      </c>
      <c r="B15" s="1" t="s">
        <v>59</v>
      </c>
      <c r="C15" s="2" t="s">
        <v>3</v>
      </c>
      <c r="D15" s="15">
        <v>326.32</v>
      </c>
      <c r="E15" s="4" t="s">
        <v>1</v>
      </c>
      <c r="F15" s="205"/>
      <c r="G15" s="5" t="s">
        <v>2</v>
      </c>
      <c r="H15" s="6">
        <f>F15*D15</f>
        <v>0</v>
      </c>
    </row>
    <row r="16" spans="1:8" ht="87.75" customHeight="1">
      <c r="A16" s="84" t="s">
        <v>19</v>
      </c>
      <c r="B16" s="1" t="s">
        <v>60</v>
      </c>
      <c r="C16" s="2" t="s">
        <v>3</v>
      </c>
      <c r="D16" s="15">
        <f>2.8+0.94</f>
        <v>3.7399999999999998</v>
      </c>
      <c r="E16" s="5" t="s">
        <v>1</v>
      </c>
      <c r="F16" s="205"/>
      <c r="G16" s="5" t="s">
        <v>2</v>
      </c>
      <c r="H16" s="6">
        <f>F16*D16</f>
        <v>0</v>
      </c>
    </row>
    <row r="17" spans="1:8" ht="156" customHeight="1">
      <c r="A17" s="84" t="s">
        <v>22</v>
      </c>
      <c r="B17" s="1" t="s">
        <v>61</v>
      </c>
      <c r="C17" s="2" t="s">
        <v>3</v>
      </c>
      <c r="D17" s="15">
        <v>22.09</v>
      </c>
      <c r="E17" s="5" t="s">
        <v>1</v>
      </c>
      <c r="F17" s="205"/>
      <c r="G17" s="5" t="s">
        <v>2</v>
      </c>
      <c r="H17" s="6">
        <f>F17*D17</f>
        <v>0</v>
      </c>
    </row>
    <row r="18" spans="1:8">
      <c r="F18" s="76" t="s">
        <v>62</v>
      </c>
      <c r="G18" s="102" t="s">
        <v>4</v>
      </c>
      <c r="H18" s="101">
        <f>SUM(H15:H17)</f>
        <v>0</v>
      </c>
    </row>
    <row r="20" spans="1:8">
      <c r="A20" s="104">
        <v>1.3</v>
      </c>
      <c r="B20" s="105" t="s">
        <v>69</v>
      </c>
    </row>
    <row r="21" spans="1:8" ht="323.25" customHeight="1">
      <c r="A21" s="106"/>
      <c r="B21" s="250" t="s">
        <v>71</v>
      </c>
      <c r="C21" s="250"/>
      <c r="D21" s="250"/>
      <c r="E21" s="250"/>
      <c r="F21" s="250"/>
      <c r="G21" s="250"/>
      <c r="H21" s="259"/>
    </row>
    <row r="22" spans="1:8" ht="25.5">
      <c r="A22" s="27" t="s">
        <v>63</v>
      </c>
      <c r="B22" s="8" t="s">
        <v>64</v>
      </c>
      <c r="C22" s="7" t="s">
        <v>65</v>
      </c>
      <c r="D22" s="7" t="s">
        <v>66</v>
      </c>
      <c r="E22" s="9"/>
      <c r="F22" s="7" t="s">
        <v>67</v>
      </c>
      <c r="G22" s="9"/>
      <c r="H22" s="10" t="s">
        <v>68</v>
      </c>
    </row>
    <row r="23" spans="1:8" ht="83.25" customHeight="1">
      <c r="A23" s="28" t="s">
        <v>27</v>
      </c>
      <c r="B23" s="11" t="s">
        <v>320</v>
      </c>
      <c r="C23" s="2" t="s">
        <v>3</v>
      </c>
      <c r="D23" s="3">
        <v>24.67</v>
      </c>
      <c r="E23" s="17" t="s">
        <v>1</v>
      </c>
      <c r="F23" s="205"/>
      <c r="G23" s="5" t="s">
        <v>2</v>
      </c>
      <c r="H23" s="6">
        <f t="shared" ref="H23:H33" si="0">F23*D23</f>
        <v>0</v>
      </c>
    </row>
    <row r="24" spans="1:8" ht="101.25" customHeight="1">
      <c r="A24" s="28" t="s">
        <v>325</v>
      </c>
      <c r="B24" s="11" t="s">
        <v>321</v>
      </c>
      <c r="C24" s="2" t="s">
        <v>3</v>
      </c>
      <c r="D24" s="3">
        <v>54.2</v>
      </c>
      <c r="E24" s="17" t="s">
        <v>1</v>
      </c>
      <c r="F24" s="205"/>
      <c r="G24" s="5" t="s">
        <v>2</v>
      </c>
      <c r="H24" s="6">
        <f t="shared" si="0"/>
        <v>0</v>
      </c>
    </row>
    <row r="25" spans="1:8" ht="108.75" customHeight="1">
      <c r="A25" s="28" t="s">
        <v>327</v>
      </c>
      <c r="B25" s="11" t="s">
        <v>323</v>
      </c>
      <c r="C25" s="2" t="s">
        <v>3</v>
      </c>
      <c r="D25" s="3">
        <v>8.93</v>
      </c>
      <c r="E25" s="17" t="s">
        <v>1</v>
      </c>
      <c r="F25" s="205"/>
      <c r="G25" s="5" t="s">
        <v>2</v>
      </c>
      <c r="H25" s="6">
        <f t="shared" si="0"/>
        <v>0</v>
      </c>
    </row>
    <row r="26" spans="1:8" ht="98.25" customHeight="1">
      <c r="A26" s="28" t="s">
        <v>329</v>
      </c>
      <c r="B26" s="11" t="s">
        <v>324</v>
      </c>
      <c r="C26" s="2" t="s">
        <v>3</v>
      </c>
      <c r="D26" s="3">
        <v>22.25</v>
      </c>
      <c r="E26" s="17" t="s">
        <v>1</v>
      </c>
      <c r="F26" s="205"/>
      <c r="G26" s="5" t="s">
        <v>2</v>
      </c>
      <c r="H26" s="6">
        <f t="shared" si="0"/>
        <v>0</v>
      </c>
    </row>
    <row r="27" spans="1:8" ht="99" customHeight="1">
      <c r="A27" s="28" t="s">
        <v>331</v>
      </c>
      <c r="B27" s="11" t="s">
        <v>326</v>
      </c>
      <c r="C27" s="2" t="s">
        <v>3</v>
      </c>
      <c r="D27" s="3">
        <v>16.12</v>
      </c>
      <c r="E27" s="17" t="s">
        <v>1</v>
      </c>
      <c r="F27" s="205"/>
      <c r="G27" s="5" t="s">
        <v>2</v>
      </c>
      <c r="H27" s="6">
        <f t="shared" si="0"/>
        <v>0</v>
      </c>
    </row>
    <row r="28" spans="1:8" ht="108" customHeight="1">
      <c r="A28" s="28" t="s">
        <v>333</v>
      </c>
      <c r="B28" s="11" t="s">
        <v>328</v>
      </c>
      <c r="C28" s="2" t="s">
        <v>3</v>
      </c>
      <c r="D28" s="3">
        <v>51.5</v>
      </c>
      <c r="E28" s="17" t="s">
        <v>1</v>
      </c>
      <c r="F28" s="205"/>
      <c r="G28" s="5" t="s">
        <v>2</v>
      </c>
      <c r="H28" s="6">
        <f t="shared" si="0"/>
        <v>0</v>
      </c>
    </row>
    <row r="29" spans="1:8" ht="112.5" customHeight="1">
      <c r="A29" s="28" t="s">
        <v>335</v>
      </c>
      <c r="B29" s="11" t="s">
        <v>330</v>
      </c>
      <c r="C29" s="2" t="s">
        <v>3</v>
      </c>
      <c r="D29" s="3">
        <v>110</v>
      </c>
      <c r="E29" s="17" t="s">
        <v>1</v>
      </c>
      <c r="F29" s="205"/>
      <c r="G29" s="5" t="s">
        <v>2</v>
      </c>
      <c r="H29" s="6">
        <f t="shared" si="0"/>
        <v>0</v>
      </c>
    </row>
    <row r="30" spans="1:8" ht="114.75" customHeight="1">
      <c r="A30" s="28" t="s">
        <v>337</v>
      </c>
      <c r="B30" s="11" t="s">
        <v>332</v>
      </c>
      <c r="C30" s="2" t="s">
        <v>3</v>
      </c>
      <c r="D30" s="3">
        <v>24.2</v>
      </c>
      <c r="E30" s="17" t="s">
        <v>1</v>
      </c>
      <c r="F30" s="205"/>
      <c r="G30" s="5" t="s">
        <v>2</v>
      </c>
      <c r="H30" s="6">
        <f t="shared" si="0"/>
        <v>0</v>
      </c>
    </row>
    <row r="31" spans="1:8" ht="114.75" customHeight="1">
      <c r="A31" s="28" t="s">
        <v>416</v>
      </c>
      <c r="B31" s="11" t="s">
        <v>334</v>
      </c>
      <c r="C31" s="2" t="s">
        <v>3</v>
      </c>
      <c r="D31" s="3">
        <v>4.5999999999999996</v>
      </c>
      <c r="E31" s="17"/>
      <c r="F31" s="205"/>
      <c r="G31" s="5"/>
      <c r="H31" s="6">
        <f t="shared" si="0"/>
        <v>0</v>
      </c>
    </row>
    <row r="32" spans="1:8" ht="114.75" customHeight="1">
      <c r="A32" s="28" t="s">
        <v>417</v>
      </c>
      <c r="B32" s="11" t="s">
        <v>336</v>
      </c>
      <c r="C32" s="2" t="s">
        <v>3</v>
      </c>
      <c r="D32" s="3">
        <v>24</v>
      </c>
      <c r="E32" s="17"/>
      <c r="F32" s="205"/>
      <c r="G32" s="5"/>
      <c r="H32" s="6">
        <f t="shared" si="0"/>
        <v>0</v>
      </c>
    </row>
    <row r="33" spans="1:8" ht="113.25" customHeight="1">
      <c r="A33" s="28" t="s">
        <v>418</v>
      </c>
      <c r="B33" s="11" t="s">
        <v>338</v>
      </c>
      <c r="C33" s="2" t="s">
        <v>3</v>
      </c>
      <c r="D33" s="3">
        <v>10.5</v>
      </c>
      <c r="E33" s="17" t="s">
        <v>1</v>
      </c>
      <c r="F33" s="205"/>
      <c r="G33" s="5" t="s">
        <v>2</v>
      </c>
      <c r="H33" s="6">
        <f t="shared" si="0"/>
        <v>0</v>
      </c>
    </row>
    <row r="34" spans="1:8">
      <c r="F34" s="76" t="s">
        <v>72</v>
      </c>
      <c r="G34" s="102" t="s">
        <v>4</v>
      </c>
      <c r="H34" s="101">
        <f>SUM(H23:H33)</f>
        <v>0</v>
      </c>
    </row>
    <row r="36" spans="1:8">
      <c r="A36" s="104">
        <v>1.4</v>
      </c>
      <c r="B36" s="105" t="s">
        <v>73</v>
      </c>
    </row>
    <row r="37" spans="1:8" ht="174.75" customHeight="1">
      <c r="A37" s="81"/>
      <c r="B37" s="266" t="s">
        <v>74</v>
      </c>
      <c r="C37" s="267"/>
      <c r="D37" s="267"/>
      <c r="E37" s="267"/>
      <c r="F37" s="267"/>
      <c r="G37" s="267"/>
      <c r="H37" s="268"/>
    </row>
    <row r="38" spans="1:8" ht="153.75" customHeight="1">
      <c r="A38" s="107"/>
      <c r="B38" s="263" t="s">
        <v>75</v>
      </c>
      <c r="C38" s="264"/>
      <c r="D38" s="264"/>
      <c r="E38" s="264"/>
      <c r="F38" s="264"/>
      <c r="G38" s="264"/>
      <c r="H38" s="265"/>
    </row>
    <row r="39" spans="1:8" ht="27" customHeight="1">
      <c r="A39" s="27" t="s">
        <v>63</v>
      </c>
      <c r="B39" s="8" t="s">
        <v>64</v>
      </c>
      <c r="C39" s="7" t="s">
        <v>65</v>
      </c>
      <c r="D39" s="7" t="s">
        <v>66</v>
      </c>
      <c r="E39" s="9"/>
      <c r="F39" s="7" t="s">
        <v>67</v>
      </c>
      <c r="G39" s="9"/>
      <c r="H39" s="10" t="s">
        <v>68</v>
      </c>
    </row>
    <row r="40" spans="1:8" ht="40.5">
      <c r="A40" s="84" t="s">
        <v>419</v>
      </c>
      <c r="B40" s="11" t="s">
        <v>339</v>
      </c>
      <c r="C40" s="2" t="s">
        <v>5</v>
      </c>
      <c r="D40" s="3">
        <v>27441</v>
      </c>
      <c r="E40" s="17" t="s">
        <v>1</v>
      </c>
      <c r="F40" s="205"/>
      <c r="G40" s="5" t="s">
        <v>2</v>
      </c>
      <c r="H40" s="6">
        <f>F40*D40</f>
        <v>0</v>
      </c>
    </row>
    <row r="41" spans="1:8">
      <c r="F41" s="76" t="s">
        <v>80</v>
      </c>
      <c r="G41" s="77" t="s">
        <v>4</v>
      </c>
      <c r="H41" s="101">
        <f>H40</f>
        <v>0</v>
      </c>
    </row>
    <row r="43" spans="1:8">
      <c r="A43" s="104">
        <v>1.5</v>
      </c>
      <c r="B43" s="108" t="s">
        <v>76</v>
      </c>
    </row>
    <row r="44" spans="1:8" ht="137.25" customHeight="1">
      <c r="A44" s="106"/>
      <c r="B44" s="250" t="s">
        <v>77</v>
      </c>
      <c r="C44" s="250"/>
      <c r="D44" s="250"/>
      <c r="E44" s="250"/>
      <c r="F44" s="250"/>
      <c r="G44" s="250"/>
      <c r="H44" s="259"/>
    </row>
    <row r="45" spans="1:8" ht="23.25" customHeight="1">
      <c r="A45" s="27" t="s">
        <v>63</v>
      </c>
      <c r="B45" s="8" t="s">
        <v>64</v>
      </c>
      <c r="C45" s="7" t="s">
        <v>65</v>
      </c>
      <c r="D45" s="7" t="s">
        <v>66</v>
      </c>
      <c r="E45" s="9"/>
      <c r="F45" s="7" t="s">
        <v>67</v>
      </c>
      <c r="G45" s="9"/>
      <c r="H45" s="10" t="s">
        <v>68</v>
      </c>
    </row>
    <row r="46" spans="1:8" ht="122.25" customHeight="1">
      <c r="A46" s="84" t="s">
        <v>420</v>
      </c>
      <c r="B46" s="11" t="s">
        <v>340</v>
      </c>
      <c r="C46" s="2" t="s">
        <v>6</v>
      </c>
      <c r="D46" s="18">
        <v>321</v>
      </c>
      <c r="E46" s="4" t="s">
        <v>1</v>
      </c>
      <c r="F46" s="205"/>
      <c r="G46" s="5" t="s">
        <v>2</v>
      </c>
      <c r="H46" s="6">
        <f>F46*D46</f>
        <v>0</v>
      </c>
    </row>
    <row r="47" spans="1:8" ht="134.25" customHeight="1">
      <c r="A47" s="84" t="s">
        <v>421</v>
      </c>
      <c r="B47" s="11" t="s">
        <v>341</v>
      </c>
      <c r="C47" s="2" t="s">
        <v>6</v>
      </c>
      <c r="D47" s="18">
        <f>2.2*7*3</f>
        <v>46.2</v>
      </c>
      <c r="E47" s="4" t="s">
        <v>1</v>
      </c>
      <c r="F47" s="205"/>
      <c r="G47" s="5" t="s">
        <v>2</v>
      </c>
      <c r="H47" s="6">
        <f>F47*D47</f>
        <v>0</v>
      </c>
    </row>
    <row r="48" spans="1:8" ht="112.5" customHeight="1">
      <c r="A48" s="84" t="s">
        <v>422</v>
      </c>
      <c r="B48" s="19" t="s">
        <v>318</v>
      </c>
      <c r="C48" s="2" t="s">
        <v>6</v>
      </c>
      <c r="D48" s="18">
        <v>23.19</v>
      </c>
      <c r="E48" s="4" t="s">
        <v>1</v>
      </c>
      <c r="F48" s="205"/>
      <c r="G48" s="5" t="s">
        <v>2</v>
      </c>
      <c r="H48" s="6">
        <f>F48*D48</f>
        <v>0</v>
      </c>
    </row>
    <row r="49" spans="1:8" ht="129" customHeight="1">
      <c r="A49" s="84" t="s">
        <v>423</v>
      </c>
      <c r="B49" s="11" t="s">
        <v>78</v>
      </c>
      <c r="C49" s="2" t="s">
        <v>6</v>
      </c>
      <c r="D49" s="18">
        <v>140</v>
      </c>
      <c r="E49" s="4" t="s">
        <v>1</v>
      </c>
      <c r="F49" s="205"/>
      <c r="G49" s="5" t="s">
        <v>2</v>
      </c>
      <c r="H49" s="6">
        <f>F49*D49</f>
        <v>0</v>
      </c>
    </row>
    <row r="50" spans="1:8">
      <c r="F50" s="76" t="s">
        <v>79</v>
      </c>
      <c r="G50" s="102" t="s">
        <v>4</v>
      </c>
      <c r="H50" s="101">
        <f>SUM(H46:H49)</f>
        <v>0</v>
      </c>
    </row>
    <row r="52" spans="1:8">
      <c r="A52" s="104">
        <v>1.6</v>
      </c>
      <c r="B52" s="108" t="s">
        <v>82</v>
      </c>
    </row>
    <row r="53" spans="1:8" ht="168.75" customHeight="1">
      <c r="A53" s="106"/>
      <c r="B53" s="250" t="s">
        <v>83</v>
      </c>
      <c r="C53" s="248"/>
      <c r="D53" s="248"/>
      <c r="E53" s="248"/>
      <c r="F53" s="248"/>
      <c r="G53" s="248"/>
      <c r="H53" s="251"/>
    </row>
    <row r="54" spans="1:8" ht="25.5" customHeight="1">
      <c r="A54" s="27" t="s">
        <v>63</v>
      </c>
      <c r="B54" s="8" t="s">
        <v>64</v>
      </c>
      <c r="C54" s="7" t="s">
        <v>65</v>
      </c>
      <c r="D54" s="7" t="s">
        <v>66</v>
      </c>
      <c r="E54" s="9"/>
      <c r="F54" s="7" t="s">
        <v>67</v>
      </c>
      <c r="G54" s="9"/>
      <c r="H54" s="10" t="s">
        <v>68</v>
      </c>
    </row>
    <row r="55" spans="1:8" ht="249.75" customHeight="1">
      <c r="A55" s="84" t="s">
        <v>424</v>
      </c>
      <c r="B55" s="21" t="s">
        <v>342</v>
      </c>
      <c r="C55" s="2" t="s">
        <v>3</v>
      </c>
      <c r="D55" s="3">
        <v>128.08000000000001</v>
      </c>
      <c r="E55" s="5" t="s">
        <v>1</v>
      </c>
      <c r="F55" s="205"/>
      <c r="G55" s="5" t="s">
        <v>2</v>
      </c>
      <c r="H55" s="6">
        <f t="shared" ref="H55:H62" si="1">F55*D55</f>
        <v>0</v>
      </c>
    </row>
    <row r="56" spans="1:8" ht="45" customHeight="1">
      <c r="A56" s="84" t="s">
        <v>425</v>
      </c>
      <c r="B56" s="21" t="s">
        <v>343</v>
      </c>
      <c r="C56" s="2" t="s">
        <v>0</v>
      </c>
      <c r="D56" s="3">
        <v>221.37</v>
      </c>
      <c r="E56" s="5" t="s">
        <v>1</v>
      </c>
      <c r="F56" s="205"/>
      <c r="G56" s="5" t="s">
        <v>2</v>
      </c>
      <c r="H56" s="6">
        <f t="shared" si="1"/>
        <v>0</v>
      </c>
    </row>
    <row r="57" spans="1:8" ht="82.5" customHeight="1">
      <c r="A57" s="84" t="s">
        <v>426</v>
      </c>
      <c r="B57" s="44" t="s">
        <v>344</v>
      </c>
      <c r="C57" s="2" t="s">
        <v>0</v>
      </c>
      <c r="D57" s="3">
        <v>116.66</v>
      </c>
      <c r="E57" s="5" t="s">
        <v>1</v>
      </c>
      <c r="F57" s="205"/>
      <c r="G57" s="5" t="s">
        <v>2</v>
      </c>
      <c r="H57" s="6">
        <f t="shared" si="1"/>
        <v>0</v>
      </c>
    </row>
    <row r="58" spans="1:8" ht="117.75" customHeight="1">
      <c r="A58" s="84" t="s">
        <v>427</v>
      </c>
      <c r="B58" s="44" t="s">
        <v>345</v>
      </c>
      <c r="C58" s="2" t="s">
        <v>0</v>
      </c>
      <c r="D58" s="3">
        <v>76</v>
      </c>
      <c r="E58" s="5" t="s">
        <v>1</v>
      </c>
      <c r="F58" s="205"/>
      <c r="G58" s="5" t="s">
        <v>2</v>
      </c>
      <c r="H58" s="6">
        <f t="shared" si="1"/>
        <v>0</v>
      </c>
    </row>
    <row r="59" spans="1:8" ht="140.25" customHeight="1">
      <c r="A59" s="84" t="s">
        <v>428</v>
      </c>
      <c r="B59" s="1" t="s">
        <v>346</v>
      </c>
      <c r="C59" s="2" t="s">
        <v>0</v>
      </c>
      <c r="D59" s="20">
        <v>306.49</v>
      </c>
      <c r="E59" s="4" t="s">
        <v>1</v>
      </c>
      <c r="F59" s="205"/>
      <c r="G59" s="5" t="s">
        <v>2</v>
      </c>
      <c r="H59" s="6">
        <f t="shared" si="1"/>
        <v>0</v>
      </c>
    </row>
    <row r="60" spans="1:8" ht="141" customHeight="1">
      <c r="A60" s="84" t="s">
        <v>429</v>
      </c>
      <c r="B60" s="11" t="s">
        <v>84</v>
      </c>
      <c r="C60" s="2" t="s">
        <v>6</v>
      </c>
      <c r="D60" s="20">
        <v>924</v>
      </c>
      <c r="E60" s="4" t="s">
        <v>1</v>
      </c>
      <c r="F60" s="205"/>
      <c r="G60" s="5" t="s">
        <v>2</v>
      </c>
      <c r="H60" s="6">
        <f t="shared" si="1"/>
        <v>0</v>
      </c>
    </row>
    <row r="61" spans="1:8" ht="141" customHeight="1">
      <c r="A61" s="84" t="s">
        <v>430</v>
      </c>
      <c r="B61" s="11" t="s">
        <v>347</v>
      </c>
      <c r="C61" s="2" t="s">
        <v>6</v>
      </c>
      <c r="D61" s="20">
        <v>357</v>
      </c>
      <c r="E61" s="4"/>
      <c r="F61" s="205"/>
      <c r="G61" s="5"/>
      <c r="H61" s="6">
        <f t="shared" si="1"/>
        <v>0</v>
      </c>
    </row>
    <row r="62" spans="1:8" ht="135">
      <c r="A62" s="84" t="s">
        <v>431</v>
      </c>
      <c r="B62" s="21" t="s">
        <v>85</v>
      </c>
      <c r="C62" s="2" t="s">
        <v>6</v>
      </c>
      <c r="D62" s="20">
        <v>26.45</v>
      </c>
      <c r="E62" s="4" t="s">
        <v>1</v>
      </c>
      <c r="F62" s="205"/>
      <c r="G62" s="5" t="s">
        <v>2</v>
      </c>
      <c r="H62" s="6">
        <f t="shared" si="1"/>
        <v>0</v>
      </c>
    </row>
    <row r="63" spans="1:8">
      <c r="F63" s="76" t="s">
        <v>86</v>
      </c>
      <c r="G63" s="109" t="s">
        <v>4</v>
      </c>
      <c r="H63" s="101">
        <f>SUM(H55:H62)</f>
        <v>0</v>
      </c>
    </row>
    <row r="65" spans="1:8">
      <c r="A65" s="104">
        <v>1.7</v>
      </c>
      <c r="B65" s="108" t="s">
        <v>87</v>
      </c>
    </row>
    <row r="66" spans="1:8" ht="345" customHeight="1">
      <c r="A66" s="81"/>
      <c r="B66" s="260" t="s">
        <v>88</v>
      </c>
      <c r="C66" s="261"/>
      <c r="D66" s="261"/>
      <c r="E66" s="261"/>
      <c r="F66" s="261"/>
      <c r="G66" s="261"/>
      <c r="H66" s="262"/>
    </row>
    <row r="67" spans="1:8" ht="334.5" customHeight="1">
      <c r="A67" s="107"/>
      <c r="B67" s="263" t="s">
        <v>89</v>
      </c>
      <c r="C67" s="264"/>
      <c r="D67" s="264"/>
      <c r="E67" s="264"/>
      <c r="F67" s="264"/>
      <c r="G67" s="264"/>
      <c r="H67" s="265"/>
    </row>
    <row r="68" spans="1:8" ht="24" customHeight="1">
      <c r="A68" s="27" t="s">
        <v>63</v>
      </c>
      <c r="B68" s="8" t="s">
        <v>64</v>
      </c>
      <c r="C68" s="7" t="s">
        <v>65</v>
      </c>
      <c r="D68" s="7" t="s">
        <v>66</v>
      </c>
      <c r="E68" s="9"/>
      <c r="F68" s="7" t="s">
        <v>67</v>
      </c>
      <c r="G68" s="9"/>
      <c r="H68" s="10" t="s">
        <v>68</v>
      </c>
    </row>
    <row r="69" spans="1:8" ht="26.25">
      <c r="A69" s="84" t="s">
        <v>432</v>
      </c>
      <c r="B69" s="14" t="s">
        <v>288</v>
      </c>
      <c r="C69" s="2" t="s">
        <v>7</v>
      </c>
      <c r="D69" s="3">
        <v>2000</v>
      </c>
      <c r="E69" s="5" t="s">
        <v>1</v>
      </c>
      <c r="F69" s="205"/>
      <c r="G69" s="23" t="s">
        <v>2</v>
      </c>
      <c r="H69" s="6">
        <f>F69*D69</f>
        <v>0</v>
      </c>
    </row>
    <row r="70" spans="1:8">
      <c r="F70" s="76" t="s">
        <v>90</v>
      </c>
      <c r="G70" s="77" t="s">
        <v>4</v>
      </c>
      <c r="H70" s="101">
        <f>H69</f>
        <v>0</v>
      </c>
    </row>
    <row r="72" spans="1:8">
      <c r="A72" s="104">
        <v>1.8</v>
      </c>
      <c r="B72" s="108" t="s">
        <v>91</v>
      </c>
    </row>
    <row r="73" spans="1:8" ht="224.25" customHeight="1">
      <c r="A73" s="106"/>
      <c r="B73" s="250" t="s">
        <v>92</v>
      </c>
      <c r="C73" s="248"/>
      <c r="D73" s="248"/>
      <c r="E73" s="248"/>
      <c r="F73" s="248"/>
      <c r="G73" s="248"/>
      <c r="H73" s="251"/>
    </row>
    <row r="74" spans="1:8" ht="21" customHeight="1">
      <c r="A74" s="27" t="s">
        <v>63</v>
      </c>
      <c r="B74" s="8" t="s">
        <v>64</v>
      </c>
      <c r="C74" s="7" t="s">
        <v>65</v>
      </c>
      <c r="D74" s="7" t="s">
        <v>66</v>
      </c>
      <c r="E74" s="9"/>
      <c r="F74" s="7" t="s">
        <v>67</v>
      </c>
      <c r="G74" s="9"/>
      <c r="H74" s="10" t="s">
        <v>68</v>
      </c>
    </row>
    <row r="75" spans="1:8" ht="95.25" customHeight="1">
      <c r="A75" s="84" t="s">
        <v>433</v>
      </c>
      <c r="B75" s="1" t="s">
        <v>348</v>
      </c>
      <c r="C75" s="2" t="s">
        <v>349</v>
      </c>
      <c r="D75" s="3">
        <v>2.2000000000000002</v>
      </c>
      <c r="E75" s="5" t="s">
        <v>1</v>
      </c>
      <c r="F75" s="205"/>
      <c r="G75" s="5" t="s">
        <v>2</v>
      </c>
      <c r="H75" s="6">
        <f>F75*D75</f>
        <v>0</v>
      </c>
    </row>
    <row r="76" spans="1:8" ht="54">
      <c r="A76" s="84" t="s">
        <v>434</v>
      </c>
      <c r="B76" s="1" t="s">
        <v>93</v>
      </c>
      <c r="C76" s="2" t="s">
        <v>0</v>
      </c>
      <c r="D76" s="3">
        <v>155.61000000000001</v>
      </c>
      <c r="E76" s="5" t="s">
        <v>1</v>
      </c>
      <c r="F76" s="205"/>
      <c r="G76" s="5" t="s">
        <v>2</v>
      </c>
      <c r="H76" s="6">
        <f>F76*D76</f>
        <v>0</v>
      </c>
    </row>
    <row r="77" spans="1:8">
      <c r="F77" s="76" t="s">
        <v>94</v>
      </c>
      <c r="G77" s="109" t="s">
        <v>4</v>
      </c>
      <c r="H77" s="101">
        <f>SUM(H75:H76)</f>
        <v>0</v>
      </c>
    </row>
    <row r="79" spans="1:8">
      <c r="A79" s="104">
        <v>1.9</v>
      </c>
      <c r="B79" s="110" t="s">
        <v>95</v>
      </c>
    </row>
    <row r="80" spans="1:8" ht="123.75" customHeight="1">
      <c r="A80" s="106"/>
      <c r="B80" s="250" t="s">
        <v>96</v>
      </c>
      <c r="C80" s="248"/>
      <c r="D80" s="248"/>
      <c r="E80" s="248"/>
      <c r="F80" s="248"/>
      <c r="G80" s="248"/>
      <c r="H80" s="251"/>
    </row>
    <row r="81" spans="1:8" ht="24.75" customHeight="1">
      <c r="A81" s="27" t="s">
        <v>63</v>
      </c>
      <c r="B81" s="8" t="s">
        <v>64</v>
      </c>
      <c r="C81" s="7" t="s">
        <v>65</v>
      </c>
      <c r="D81" s="7" t="s">
        <v>66</v>
      </c>
      <c r="E81" s="9"/>
      <c r="F81" s="7" t="s">
        <v>67</v>
      </c>
      <c r="G81" s="9"/>
      <c r="H81" s="10" t="s">
        <v>68</v>
      </c>
    </row>
    <row r="82" spans="1:8" ht="229.5">
      <c r="A82" s="84" t="s">
        <v>435</v>
      </c>
      <c r="B82" s="22" t="s">
        <v>351</v>
      </c>
      <c r="C82" s="2" t="s">
        <v>6</v>
      </c>
      <c r="D82" s="3">
        <v>107</v>
      </c>
      <c r="E82" s="4" t="s">
        <v>1</v>
      </c>
      <c r="F82" s="205"/>
      <c r="G82" s="23" t="s">
        <v>2</v>
      </c>
      <c r="H82" s="6">
        <f>F82*D82</f>
        <v>0</v>
      </c>
    </row>
    <row r="83" spans="1:8" ht="229.5">
      <c r="A83" s="84" t="s">
        <v>436</v>
      </c>
      <c r="B83" s="21" t="s">
        <v>350</v>
      </c>
      <c r="C83" s="16" t="s">
        <v>6</v>
      </c>
      <c r="D83" s="3">
        <v>237</v>
      </c>
      <c r="E83" s="4" t="s">
        <v>1</v>
      </c>
      <c r="F83" s="205"/>
      <c r="G83" s="24"/>
      <c r="H83" s="6">
        <f>F83*D83</f>
        <v>0</v>
      </c>
    </row>
    <row r="84" spans="1:8" ht="94.5">
      <c r="A84" s="84" t="s">
        <v>437</v>
      </c>
      <c r="B84" s="11" t="s">
        <v>352</v>
      </c>
      <c r="C84" s="2" t="s">
        <v>6</v>
      </c>
      <c r="D84" s="3">
        <v>155.61000000000001</v>
      </c>
      <c r="E84" s="4" t="s">
        <v>1</v>
      </c>
      <c r="F84" s="205"/>
      <c r="G84" s="23" t="s">
        <v>2</v>
      </c>
      <c r="H84" s="6">
        <f>F84*D84</f>
        <v>0</v>
      </c>
    </row>
    <row r="85" spans="1:8">
      <c r="F85" s="76" t="s">
        <v>98</v>
      </c>
      <c r="G85" s="77" t="s">
        <v>4</v>
      </c>
      <c r="H85" s="101">
        <f>SUM(H82:H84)</f>
        <v>0</v>
      </c>
    </row>
    <row r="87" spans="1:8">
      <c r="A87" s="104" t="s">
        <v>8</v>
      </c>
      <c r="B87" s="108" t="s">
        <v>97</v>
      </c>
    </row>
    <row r="88" spans="1:8" ht="274.5" customHeight="1">
      <c r="A88" s="106"/>
      <c r="B88" s="250" t="s">
        <v>99</v>
      </c>
      <c r="C88" s="248"/>
      <c r="D88" s="248"/>
      <c r="E88" s="248"/>
      <c r="F88" s="248"/>
      <c r="G88" s="248"/>
      <c r="H88" s="251"/>
    </row>
    <row r="89" spans="1:8" ht="22.5" customHeight="1">
      <c r="A89" s="27" t="s">
        <v>63</v>
      </c>
      <c r="B89" s="8" t="s">
        <v>64</v>
      </c>
      <c r="C89" s="7" t="s">
        <v>65</v>
      </c>
      <c r="D89" s="7" t="s">
        <v>66</v>
      </c>
      <c r="E89" s="9"/>
      <c r="F89" s="7" t="s">
        <v>67</v>
      </c>
      <c r="G89" s="9"/>
      <c r="H89" s="10" t="s">
        <v>68</v>
      </c>
    </row>
    <row r="90" spans="1:8" ht="72.75" customHeight="1">
      <c r="A90" s="84" t="s">
        <v>438</v>
      </c>
      <c r="B90" s="29" t="s">
        <v>118</v>
      </c>
      <c r="C90" s="30" t="s">
        <v>9</v>
      </c>
      <c r="D90" s="31">
        <v>13.26</v>
      </c>
      <c r="E90" s="32" t="s">
        <v>10</v>
      </c>
      <c r="F90" s="205"/>
      <c r="G90" s="33" t="s">
        <v>4</v>
      </c>
      <c r="H90" s="25">
        <f>F90*D90</f>
        <v>0</v>
      </c>
    </row>
    <row r="91" spans="1:8" ht="112.5" customHeight="1">
      <c r="A91" s="84" t="s">
        <v>439</v>
      </c>
      <c r="B91" s="34" t="s">
        <v>100</v>
      </c>
      <c r="C91" s="30" t="s">
        <v>9</v>
      </c>
      <c r="D91" s="31">
        <v>4.2</v>
      </c>
      <c r="E91" s="32" t="s">
        <v>10</v>
      </c>
      <c r="F91" s="205"/>
      <c r="G91" s="33" t="s">
        <v>4</v>
      </c>
      <c r="H91" s="25">
        <f>F91*D91</f>
        <v>0</v>
      </c>
    </row>
    <row r="92" spans="1:8">
      <c r="F92" s="76" t="s">
        <v>101</v>
      </c>
      <c r="G92" s="77" t="s">
        <v>4</v>
      </c>
      <c r="H92" s="101">
        <f>SUM(H90:H91)</f>
        <v>0</v>
      </c>
    </row>
    <row r="94" spans="1:8">
      <c r="A94" s="104" t="s">
        <v>11</v>
      </c>
      <c r="B94" s="108" t="s">
        <v>102</v>
      </c>
    </row>
    <row r="95" spans="1:8" ht="75.75" customHeight="1">
      <c r="A95" s="106"/>
      <c r="B95" s="250" t="s">
        <v>103</v>
      </c>
      <c r="C95" s="248"/>
      <c r="D95" s="248"/>
      <c r="E95" s="248"/>
      <c r="F95" s="248"/>
      <c r="G95" s="248"/>
      <c r="H95" s="251"/>
    </row>
    <row r="96" spans="1:8" ht="24.75" customHeight="1">
      <c r="A96" s="27" t="s">
        <v>63</v>
      </c>
      <c r="B96" s="8" t="s">
        <v>64</v>
      </c>
      <c r="C96" s="7" t="s">
        <v>65</v>
      </c>
      <c r="D96" s="7" t="s">
        <v>66</v>
      </c>
      <c r="E96" s="9"/>
      <c r="F96" s="7" t="s">
        <v>67</v>
      </c>
      <c r="G96" s="9"/>
      <c r="H96" s="10" t="s">
        <v>68</v>
      </c>
    </row>
    <row r="97" spans="1:8" ht="174">
      <c r="A97" s="84"/>
      <c r="B97" s="11" t="s">
        <v>289</v>
      </c>
      <c r="C97" s="2"/>
      <c r="D97" s="2"/>
      <c r="E97" s="2"/>
      <c r="F97" s="12"/>
      <c r="G97" s="2"/>
      <c r="H97" s="13"/>
    </row>
    <row r="98" spans="1:8" ht="66.75">
      <c r="A98" s="84" t="s">
        <v>440</v>
      </c>
      <c r="B98" s="11" t="s">
        <v>104</v>
      </c>
      <c r="C98" s="2" t="s">
        <v>9</v>
      </c>
      <c r="D98" s="3">
        <f>7.37*3</f>
        <v>22.11</v>
      </c>
      <c r="E98" s="4" t="s">
        <v>10</v>
      </c>
      <c r="F98" s="205"/>
      <c r="G98" s="5" t="s">
        <v>4</v>
      </c>
      <c r="H98" s="6">
        <f>F98*D98</f>
        <v>0</v>
      </c>
    </row>
    <row r="99" spans="1:8" ht="126" customHeight="1">
      <c r="A99" s="84" t="s">
        <v>441</v>
      </c>
      <c r="B99" s="11" t="s">
        <v>290</v>
      </c>
      <c r="C99" s="2" t="s">
        <v>9</v>
      </c>
      <c r="D99" s="3">
        <f>7.37</f>
        <v>7.37</v>
      </c>
      <c r="E99" s="4" t="s">
        <v>10</v>
      </c>
      <c r="F99" s="205"/>
      <c r="G99" s="5" t="s">
        <v>4</v>
      </c>
      <c r="H99" s="6">
        <f>F99*D99</f>
        <v>0</v>
      </c>
    </row>
    <row r="100" spans="1:8" ht="201.75">
      <c r="A100" s="84" t="s">
        <v>442</v>
      </c>
      <c r="B100" s="45" t="s">
        <v>291</v>
      </c>
      <c r="C100" s="35" t="s">
        <v>9</v>
      </c>
      <c r="D100" s="111">
        <f>9.61*3</f>
        <v>28.83</v>
      </c>
      <c r="E100" s="2" t="s">
        <v>10</v>
      </c>
      <c r="F100" s="205"/>
      <c r="G100" s="2" t="s">
        <v>4</v>
      </c>
      <c r="H100" s="6">
        <f>F100*D100</f>
        <v>0</v>
      </c>
    </row>
    <row r="101" spans="1:8" ht="201">
      <c r="A101" s="84" t="s">
        <v>443</v>
      </c>
      <c r="B101" s="45" t="s">
        <v>292</v>
      </c>
      <c r="C101" s="35" t="s">
        <v>9</v>
      </c>
      <c r="D101" s="111">
        <v>3</v>
      </c>
      <c r="E101" s="2" t="s">
        <v>10</v>
      </c>
      <c r="F101" s="205"/>
      <c r="G101" s="2" t="s">
        <v>4</v>
      </c>
      <c r="H101" s="6">
        <f>F101*D101</f>
        <v>0</v>
      </c>
    </row>
    <row r="102" spans="1:8" ht="134.25">
      <c r="A102" s="84" t="s">
        <v>444</v>
      </c>
      <c r="B102" s="45" t="s">
        <v>293</v>
      </c>
      <c r="C102" s="35" t="s">
        <v>9</v>
      </c>
      <c r="D102" s="111">
        <v>47.26</v>
      </c>
      <c r="E102" s="2" t="s">
        <v>10</v>
      </c>
      <c r="F102" s="205"/>
      <c r="G102" s="2" t="s">
        <v>4</v>
      </c>
      <c r="H102" s="6">
        <f>F102*D102</f>
        <v>0</v>
      </c>
    </row>
    <row r="103" spans="1:8" ht="93.75">
      <c r="A103" s="84"/>
      <c r="B103" s="45" t="s">
        <v>294</v>
      </c>
      <c r="C103" s="2"/>
      <c r="D103" s="2"/>
      <c r="E103" s="2"/>
      <c r="F103" s="209"/>
      <c r="G103" s="2"/>
      <c r="H103" s="13"/>
    </row>
    <row r="104" spans="1:8" ht="16.5">
      <c r="A104" s="84" t="s">
        <v>445</v>
      </c>
      <c r="B104" s="37" t="s">
        <v>105</v>
      </c>
      <c r="C104" s="35" t="s">
        <v>9</v>
      </c>
      <c r="D104" s="111">
        <v>18.940000000000001</v>
      </c>
      <c r="E104" s="2" t="s">
        <v>10</v>
      </c>
      <c r="F104" s="205"/>
      <c r="G104" s="2" t="s">
        <v>4</v>
      </c>
      <c r="H104" s="6">
        <f>F104*D104</f>
        <v>0</v>
      </c>
    </row>
    <row r="105" spans="1:8" ht="148.5">
      <c r="A105" s="84" t="s">
        <v>446</v>
      </c>
      <c r="B105" s="45" t="s">
        <v>295</v>
      </c>
      <c r="C105" s="35" t="s">
        <v>9</v>
      </c>
      <c r="D105" s="111">
        <f>20.94*3</f>
        <v>62.820000000000007</v>
      </c>
      <c r="E105" s="2" t="s">
        <v>10</v>
      </c>
      <c r="F105" s="205"/>
      <c r="G105" s="2" t="s">
        <v>4</v>
      </c>
      <c r="H105" s="6">
        <f>F105*D105</f>
        <v>0</v>
      </c>
    </row>
    <row r="106" spans="1:8">
      <c r="F106" s="76" t="s">
        <v>106</v>
      </c>
      <c r="G106" s="112" t="s">
        <v>4</v>
      </c>
      <c r="H106" s="101">
        <f>SUM(H98:H105)</f>
        <v>0</v>
      </c>
    </row>
    <row r="107" spans="1:8">
      <c r="A107" s="104" t="s">
        <v>12</v>
      </c>
      <c r="B107" s="113" t="s">
        <v>107</v>
      </c>
    </row>
    <row r="108" spans="1:8" ht="282.75" customHeight="1">
      <c r="A108" s="121"/>
      <c r="B108" s="256" t="s">
        <v>108</v>
      </c>
      <c r="C108" s="257"/>
      <c r="D108" s="257"/>
      <c r="E108" s="257"/>
      <c r="F108" s="257"/>
      <c r="G108" s="257"/>
      <c r="H108" s="258"/>
    </row>
    <row r="109" spans="1:8">
      <c r="A109" s="103"/>
      <c r="B109" s="114" t="s">
        <v>109</v>
      </c>
    </row>
    <row r="110" spans="1:8" ht="25.5">
      <c r="A110" s="27" t="s">
        <v>63</v>
      </c>
      <c r="B110" s="8" t="s">
        <v>64</v>
      </c>
      <c r="C110" s="7" t="s">
        <v>65</v>
      </c>
      <c r="D110" s="7" t="s">
        <v>66</v>
      </c>
      <c r="E110" s="9"/>
      <c r="F110" s="7" t="s">
        <v>67</v>
      </c>
      <c r="G110" s="9"/>
      <c r="H110" s="10" t="s">
        <v>68</v>
      </c>
    </row>
    <row r="111" spans="1:8" ht="201.75">
      <c r="A111" s="199"/>
      <c r="B111" s="202" t="s">
        <v>110</v>
      </c>
      <c r="C111" s="194"/>
      <c r="D111" s="39"/>
      <c r="E111" s="39"/>
      <c r="F111" s="195"/>
      <c r="G111" s="39"/>
      <c r="H111" s="196"/>
    </row>
    <row r="112" spans="1:8" ht="243">
      <c r="A112" s="200"/>
      <c r="B112" s="115" t="s">
        <v>354</v>
      </c>
      <c r="C112" s="181"/>
      <c r="D112" s="120"/>
      <c r="E112" s="120"/>
      <c r="F112" s="182"/>
      <c r="G112" s="120"/>
      <c r="H112" s="183"/>
    </row>
    <row r="113" spans="1:8" ht="16.5">
      <c r="A113" s="96" t="s">
        <v>447</v>
      </c>
      <c r="B113" s="119" t="s">
        <v>353</v>
      </c>
      <c r="C113" s="86" t="s">
        <v>6</v>
      </c>
      <c r="D113" s="42">
        <v>44.95</v>
      </c>
      <c r="E113" s="16" t="s">
        <v>10</v>
      </c>
      <c r="F113" s="205"/>
      <c r="G113" s="16" t="s">
        <v>4</v>
      </c>
      <c r="H113" s="25">
        <f>F113*D113</f>
        <v>0</v>
      </c>
    </row>
    <row r="114" spans="1:8" ht="189">
      <c r="B114" s="115" t="s">
        <v>296</v>
      </c>
      <c r="C114" s="178"/>
      <c r="D114" s="36"/>
      <c r="E114" s="36"/>
      <c r="F114" s="179"/>
      <c r="G114" s="36"/>
      <c r="H114" s="180"/>
    </row>
    <row r="115" spans="1:8" ht="16.5">
      <c r="A115" s="84" t="s">
        <v>448</v>
      </c>
      <c r="B115" s="40" t="s">
        <v>355</v>
      </c>
      <c r="C115" s="86" t="s">
        <v>6</v>
      </c>
      <c r="D115" s="31">
        <v>10.15</v>
      </c>
      <c r="E115" s="32" t="s">
        <v>10</v>
      </c>
      <c r="F115" s="205"/>
      <c r="G115" s="33" t="s">
        <v>4</v>
      </c>
      <c r="H115" s="25">
        <f>F115*D115</f>
        <v>0</v>
      </c>
    </row>
    <row r="116" spans="1:8" ht="16.5">
      <c r="A116" s="84" t="s">
        <v>449</v>
      </c>
      <c r="B116" s="40" t="s">
        <v>356</v>
      </c>
      <c r="C116" s="86" t="s">
        <v>172</v>
      </c>
      <c r="D116" s="31">
        <v>25.2</v>
      </c>
      <c r="E116" s="32" t="s">
        <v>10</v>
      </c>
      <c r="F116" s="205"/>
      <c r="G116" s="33" t="s">
        <v>4</v>
      </c>
      <c r="H116" s="25">
        <f>F116*D116</f>
        <v>0</v>
      </c>
    </row>
    <row r="117" spans="1:8" ht="215.25">
      <c r="A117" s="160"/>
      <c r="B117" s="202" t="s">
        <v>111</v>
      </c>
      <c r="C117" s="178"/>
      <c r="D117" s="198"/>
      <c r="E117" s="36"/>
      <c r="F117" s="179"/>
      <c r="G117" s="36"/>
      <c r="H117" s="180"/>
    </row>
    <row r="118" spans="1:8" ht="16.5">
      <c r="A118" s="84" t="s">
        <v>450</v>
      </c>
      <c r="B118" s="41" t="s">
        <v>357</v>
      </c>
      <c r="C118" s="86" t="s">
        <v>172</v>
      </c>
      <c r="D118" s="31">
        <v>1</v>
      </c>
      <c r="E118" s="32" t="s">
        <v>10</v>
      </c>
      <c r="F118" s="205"/>
      <c r="G118" s="33" t="s">
        <v>4</v>
      </c>
      <c r="H118" s="25">
        <f>D118*F118</f>
        <v>0</v>
      </c>
    </row>
    <row r="119" spans="1:8" ht="188.25">
      <c r="A119" s="197"/>
      <c r="B119" s="11" t="s">
        <v>114</v>
      </c>
      <c r="C119" s="36"/>
      <c r="D119" s="36"/>
      <c r="E119" s="36"/>
      <c r="F119" s="179"/>
      <c r="G119" s="36"/>
      <c r="H119" s="180"/>
    </row>
    <row r="120" spans="1:8" ht="16.5">
      <c r="A120" s="84" t="s">
        <v>451</v>
      </c>
      <c r="B120" s="41" t="s">
        <v>358</v>
      </c>
      <c r="C120" s="86" t="s">
        <v>172</v>
      </c>
      <c r="D120" s="31">
        <v>1</v>
      </c>
      <c r="E120" s="32" t="s">
        <v>10</v>
      </c>
      <c r="F120" s="205"/>
      <c r="G120" s="33" t="s">
        <v>4</v>
      </c>
      <c r="H120" s="25">
        <f>F120*D120</f>
        <v>0</v>
      </c>
    </row>
    <row r="121" spans="1:8" ht="16.5">
      <c r="A121" s="84" t="s">
        <v>452</v>
      </c>
      <c r="B121" s="41" t="s">
        <v>359</v>
      </c>
      <c r="C121" s="86" t="s">
        <v>172</v>
      </c>
      <c r="D121" s="31">
        <v>1</v>
      </c>
      <c r="E121" s="32" t="s">
        <v>10</v>
      </c>
      <c r="F121" s="205"/>
      <c r="G121" s="33" t="s">
        <v>4</v>
      </c>
      <c r="H121" s="25">
        <f t="shared" ref="H121" si="2">F121*D121</f>
        <v>0</v>
      </c>
    </row>
    <row r="122" spans="1:8" ht="161.25">
      <c r="A122" s="98"/>
      <c r="B122" s="203" t="s">
        <v>115</v>
      </c>
      <c r="C122" s="116"/>
      <c r="D122" s="116"/>
      <c r="E122" s="116"/>
      <c r="F122" s="117"/>
      <c r="G122" s="116"/>
      <c r="H122" s="118"/>
    </row>
    <row r="123" spans="1:8" ht="270">
      <c r="A123" s="98"/>
      <c r="B123" s="115" t="s">
        <v>116</v>
      </c>
      <c r="C123" s="116"/>
      <c r="D123" s="116"/>
      <c r="E123" s="116"/>
      <c r="F123" s="117"/>
      <c r="G123" s="116"/>
      <c r="H123" s="118"/>
    </row>
    <row r="124" spans="1:8" ht="16.5">
      <c r="A124" s="84" t="s">
        <v>453</v>
      </c>
      <c r="B124" s="41" t="s">
        <v>360</v>
      </c>
      <c r="C124" s="30" t="s">
        <v>112</v>
      </c>
      <c r="D124" s="31">
        <v>1</v>
      </c>
      <c r="E124" s="32" t="s">
        <v>10</v>
      </c>
      <c r="F124" s="205"/>
      <c r="G124" s="33" t="s">
        <v>4</v>
      </c>
      <c r="H124" s="25">
        <f>F124*D124</f>
        <v>0</v>
      </c>
    </row>
    <row r="125" spans="1:8" ht="158.25" customHeight="1">
      <c r="A125" s="98"/>
      <c r="B125" s="202" t="s">
        <v>119</v>
      </c>
      <c r="C125" s="116"/>
      <c r="D125" s="116"/>
      <c r="E125" s="116"/>
      <c r="F125" s="117"/>
      <c r="G125" s="116"/>
      <c r="H125" s="118"/>
    </row>
    <row r="126" spans="1:8" ht="189">
      <c r="A126" s="98"/>
      <c r="B126" s="115" t="s">
        <v>361</v>
      </c>
      <c r="C126" s="116"/>
      <c r="D126" s="116"/>
      <c r="E126" s="116"/>
      <c r="F126" s="117"/>
      <c r="G126" s="116"/>
      <c r="H126" s="118"/>
    </row>
    <row r="127" spans="1:8" ht="16.5">
      <c r="A127" s="84" t="s">
        <v>454</v>
      </c>
      <c r="B127" s="41" t="s">
        <v>362</v>
      </c>
      <c r="C127" s="86" t="s">
        <v>172</v>
      </c>
      <c r="D127" s="42">
        <v>16</v>
      </c>
      <c r="E127" s="16" t="s">
        <v>10</v>
      </c>
      <c r="F127" s="205"/>
      <c r="G127" s="16" t="s">
        <v>4</v>
      </c>
      <c r="H127" s="25">
        <f>D127*F127</f>
        <v>0</v>
      </c>
    </row>
    <row r="128" spans="1:8" ht="188.25">
      <c r="A128" s="98"/>
      <c r="B128" s="203" t="s">
        <v>363</v>
      </c>
      <c r="C128" s="116"/>
      <c r="D128" s="116"/>
      <c r="E128" s="116"/>
      <c r="F128" s="117"/>
      <c r="G128" s="116"/>
      <c r="H128" s="118"/>
    </row>
    <row r="129" spans="1:8" ht="189">
      <c r="A129" s="98"/>
      <c r="B129" s="38" t="s">
        <v>117</v>
      </c>
      <c r="C129" s="116"/>
      <c r="D129" s="116"/>
      <c r="E129" s="116"/>
      <c r="F129" s="117"/>
      <c r="G129" s="116"/>
      <c r="H129" s="118"/>
    </row>
    <row r="130" spans="1:8" ht="16.5">
      <c r="A130" s="84" t="s">
        <v>455</v>
      </c>
      <c r="B130" s="41" t="s">
        <v>364</v>
      </c>
      <c r="C130" s="86" t="s">
        <v>172</v>
      </c>
      <c r="D130" s="42">
        <v>2</v>
      </c>
      <c r="E130" s="16" t="s">
        <v>10</v>
      </c>
      <c r="F130" s="205"/>
      <c r="G130" s="16" t="s">
        <v>4</v>
      </c>
      <c r="H130" s="25">
        <f>D130*F130</f>
        <v>0</v>
      </c>
    </row>
    <row r="131" spans="1:8" ht="16.5">
      <c r="A131" s="84" t="s">
        <v>456</v>
      </c>
      <c r="B131" s="190" t="s">
        <v>365</v>
      </c>
      <c r="C131" s="86" t="s">
        <v>172</v>
      </c>
      <c r="D131" s="191">
        <v>2</v>
      </c>
      <c r="E131" s="186" t="s">
        <v>10</v>
      </c>
      <c r="F131" s="210"/>
      <c r="G131" s="192" t="s">
        <v>4</v>
      </c>
      <c r="H131" s="193">
        <f>D131*F131</f>
        <v>0</v>
      </c>
    </row>
    <row r="132" spans="1:8" ht="16.5">
      <c r="B132" s="189" t="s">
        <v>120</v>
      </c>
      <c r="C132" s="184"/>
      <c r="D132" s="185"/>
      <c r="E132" s="186"/>
      <c r="F132" s="187"/>
      <c r="G132" s="186"/>
      <c r="H132" s="188"/>
    </row>
    <row r="133" spans="1:8" ht="25.5">
      <c r="A133" s="27" t="s">
        <v>63</v>
      </c>
      <c r="B133" s="8" t="s">
        <v>64</v>
      </c>
      <c r="C133" s="7" t="s">
        <v>65</v>
      </c>
      <c r="D133" s="7" t="s">
        <v>66</v>
      </c>
      <c r="E133" s="9"/>
      <c r="F133" s="7" t="s">
        <v>67</v>
      </c>
      <c r="G133" s="9"/>
      <c r="H133" s="10" t="s">
        <v>68</v>
      </c>
    </row>
    <row r="134" spans="1:8" ht="275.25" customHeight="1">
      <c r="B134" s="203" t="s">
        <v>366</v>
      </c>
      <c r="C134" s="181"/>
      <c r="D134" s="120"/>
      <c r="E134" s="120"/>
      <c r="F134" s="182"/>
      <c r="G134" s="120"/>
      <c r="H134" s="183"/>
    </row>
    <row r="135" spans="1:8" ht="16.5">
      <c r="A135" s="84" t="s">
        <v>457</v>
      </c>
      <c r="B135" s="41" t="s">
        <v>367</v>
      </c>
      <c r="C135" s="86" t="s">
        <v>172</v>
      </c>
      <c r="D135" s="31">
        <v>5</v>
      </c>
      <c r="E135" s="32" t="s">
        <v>10</v>
      </c>
      <c r="F135" s="205"/>
      <c r="G135" s="33" t="s">
        <v>4</v>
      </c>
      <c r="H135" s="25">
        <f>F135*D135</f>
        <v>0</v>
      </c>
    </row>
    <row r="136" spans="1:8" ht="274.5" customHeight="1">
      <c r="B136" s="202" t="s">
        <v>366</v>
      </c>
      <c r="C136" s="178"/>
      <c r="D136" s="36"/>
      <c r="E136" s="36"/>
      <c r="F136" s="179"/>
      <c r="G136" s="36"/>
      <c r="H136" s="180"/>
    </row>
    <row r="137" spans="1:8" ht="16.5">
      <c r="A137" s="84" t="s">
        <v>458</v>
      </c>
      <c r="B137" s="41" t="s">
        <v>368</v>
      </c>
      <c r="C137" s="86" t="s">
        <v>172</v>
      </c>
      <c r="D137" s="31">
        <v>10</v>
      </c>
      <c r="E137" s="32" t="s">
        <v>10</v>
      </c>
      <c r="F137" s="205"/>
      <c r="G137" s="33" t="s">
        <v>4</v>
      </c>
      <c r="H137" s="25">
        <f>F137*D137</f>
        <v>0</v>
      </c>
    </row>
    <row r="138" spans="1:8" ht="84" customHeight="1">
      <c r="B138" s="202" t="s">
        <v>369</v>
      </c>
      <c r="C138" s="178"/>
      <c r="D138" s="36"/>
      <c r="E138" s="36"/>
      <c r="F138" s="179"/>
      <c r="G138" s="36"/>
      <c r="H138" s="180"/>
    </row>
    <row r="139" spans="1:8" ht="16.5">
      <c r="A139" s="84" t="s">
        <v>459</v>
      </c>
      <c r="B139" s="41" t="s">
        <v>370</v>
      </c>
      <c r="C139" s="86" t="s">
        <v>172</v>
      </c>
      <c r="D139" s="31">
        <v>1</v>
      </c>
      <c r="E139" s="32" t="s">
        <v>10</v>
      </c>
      <c r="F139" s="205"/>
      <c r="G139" s="33" t="s">
        <v>4</v>
      </c>
      <c r="H139" s="25">
        <f>F139*D139</f>
        <v>0</v>
      </c>
    </row>
    <row r="140" spans="1:8" ht="16.5">
      <c r="A140" s="84" t="s">
        <v>460</v>
      </c>
      <c r="B140" s="41" t="s">
        <v>371</v>
      </c>
      <c r="C140" s="86" t="s">
        <v>172</v>
      </c>
      <c r="D140" s="31">
        <v>2</v>
      </c>
      <c r="E140" s="32"/>
      <c r="F140" s="205"/>
      <c r="G140" s="33"/>
      <c r="H140" s="25">
        <f>F140*D140</f>
        <v>0</v>
      </c>
    </row>
    <row r="141" spans="1:8" ht="16.5">
      <c r="A141" s="84" t="s">
        <v>461</v>
      </c>
      <c r="B141" s="41" t="s">
        <v>372</v>
      </c>
      <c r="C141" s="86" t="s">
        <v>172</v>
      </c>
      <c r="D141" s="31">
        <v>1</v>
      </c>
      <c r="E141" s="32" t="s">
        <v>10</v>
      </c>
      <c r="F141" s="205"/>
      <c r="G141" s="33" t="s">
        <v>4</v>
      </c>
      <c r="H141" s="25">
        <f>F141*D141</f>
        <v>0</v>
      </c>
    </row>
    <row r="142" spans="1:8">
      <c r="F142" s="122" t="s">
        <v>113</v>
      </c>
      <c r="G142" s="123" t="s">
        <v>4</v>
      </c>
      <c r="H142" s="124">
        <f>SUM(H113:H141)</f>
        <v>0</v>
      </c>
    </row>
    <row r="144" spans="1:8" ht="16.5">
      <c r="A144" s="127" t="s">
        <v>14</v>
      </c>
      <c r="B144" s="128" t="s">
        <v>121</v>
      </c>
    </row>
    <row r="145" spans="1:8" ht="135" customHeight="1">
      <c r="A145" s="84"/>
      <c r="B145" s="250" t="s">
        <v>122</v>
      </c>
      <c r="C145" s="248"/>
      <c r="D145" s="248"/>
      <c r="E145" s="248"/>
      <c r="F145" s="248"/>
      <c r="G145" s="248"/>
      <c r="H145" s="251"/>
    </row>
    <row r="146" spans="1:8" ht="25.5" customHeight="1">
      <c r="A146" s="27" t="s">
        <v>63</v>
      </c>
      <c r="B146" s="8" t="s">
        <v>64</v>
      </c>
      <c r="C146" s="7" t="s">
        <v>65</v>
      </c>
      <c r="D146" s="7" t="s">
        <v>66</v>
      </c>
      <c r="E146" s="9"/>
      <c r="F146" s="7" t="s">
        <v>67</v>
      </c>
      <c r="G146" s="9"/>
      <c r="H146" s="10" t="s">
        <v>68</v>
      </c>
    </row>
    <row r="147" spans="1:8" ht="162">
      <c r="A147" s="84" t="s">
        <v>462</v>
      </c>
      <c r="B147" s="21" t="s">
        <v>123</v>
      </c>
      <c r="C147" s="16" t="s">
        <v>6</v>
      </c>
      <c r="D147" s="3">
        <f>14.94+16.29</f>
        <v>31.229999999999997</v>
      </c>
      <c r="E147" s="43" t="s">
        <v>1</v>
      </c>
      <c r="F147" s="205"/>
      <c r="G147" s="24" t="s">
        <v>2</v>
      </c>
      <c r="H147" s="25">
        <f>F147*D147</f>
        <v>0</v>
      </c>
    </row>
    <row r="148" spans="1:8">
      <c r="F148" s="122" t="s">
        <v>298</v>
      </c>
      <c r="G148" s="129" t="s">
        <v>4</v>
      </c>
      <c r="H148" s="124">
        <f>SUM(H147:H147)</f>
        <v>0</v>
      </c>
    </row>
    <row r="151" spans="1:8">
      <c r="A151" s="127" t="s">
        <v>15</v>
      </c>
      <c r="B151" s="131" t="s">
        <v>124</v>
      </c>
    </row>
    <row r="152" spans="1:8" ht="141" customHeight="1">
      <c r="A152" s="106"/>
      <c r="B152" s="250" t="s">
        <v>125</v>
      </c>
      <c r="C152" s="248"/>
      <c r="D152" s="248"/>
      <c r="E152" s="248"/>
      <c r="F152" s="248"/>
      <c r="G152" s="248"/>
      <c r="H152" s="251"/>
    </row>
    <row r="153" spans="1:8" ht="24.75" customHeight="1">
      <c r="A153" s="27" t="s">
        <v>63</v>
      </c>
      <c r="B153" s="8" t="s">
        <v>64</v>
      </c>
      <c r="C153" s="7" t="s">
        <v>65</v>
      </c>
      <c r="D153" s="7" t="s">
        <v>66</v>
      </c>
      <c r="E153" s="9"/>
      <c r="F153" s="7" t="s">
        <v>67</v>
      </c>
      <c r="G153" s="9"/>
      <c r="H153" s="10" t="s">
        <v>68</v>
      </c>
    </row>
    <row r="154" spans="1:8" ht="147">
      <c r="A154" s="84" t="s">
        <v>463</v>
      </c>
      <c r="B154" s="44" t="s">
        <v>127</v>
      </c>
      <c r="C154" s="16" t="s">
        <v>6</v>
      </c>
      <c r="D154" s="20">
        <f>215.46-105.57</f>
        <v>109.89000000000001</v>
      </c>
      <c r="E154" s="17" t="s">
        <v>1</v>
      </c>
      <c r="F154" s="205"/>
      <c r="G154" s="24" t="s">
        <v>2</v>
      </c>
      <c r="H154" s="25">
        <f>F154*D154</f>
        <v>0</v>
      </c>
    </row>
    <row r="155" spans="1:8" ht="146.25">
      <c r="A155" s="84" t="s">
        <v>464</v>
      </c>
      <c r="B155" s="44" t="s">
        <v>128</v>
      </c>
      <c r="C155" s="16" t="s">
        <v>6</v>
      </c>
      <c r="D155" s="20">
        <v>306.49</v>
      </c>
      <c r="E155" s="17" t="s">
        <v>1</v>
      </c>
      <c r="F155" s="205"/>
      <c r="G155" s="24" t="s">
        <v>2</v>
      </c>
      <c r="H155" s="25">
        <f>F155*D155</f>
        <v>0</v>
      </c>
    </row>
    <row r="156" spans="1:8" ht="161.25">
      <c r="A156" s="84" t="s">
        <v>465</v>
      </c>
      <c r="B156" s="44" t="s">
        <v>129</v>
      </c>
      <c r="C156" s="16" t="s">
        <v>6</v>
      </c>
      <c r="D156" s="20">
        <f>((1.86+1+4.8+19.87)*2)+(3.52*2*1.5)</f>
        <v>65.62</v>
      </c>
      <c r="E156" s="17" t="s">
        <v>1</v>
      </c>
      <c r="F156" s="205"/>
      <c r="G156" s="24" t="s">
        <v>2</v>
      </c>
      <c r="H156" s="25">
        <f>F156*D156</f>
        <v>0</v>
      </c>
    </row>
    <row r="157" spans="1:8">
      <c r="F157" s="122" t="s">
        <v>130</v>
      </c>
      <c r="G157" s="132" t="s">
        <v>4</v>
      </c>
      <c r="H157" s="124">
        <f>SUM(H154:H156)</f>
        <v>0</v>
      </c>
    </row>
    <row r="160" spans="1:8">
      <c r="A160" s="127" t="s">
        <v>16</v>
      </c>
      <c r="B160" s="131" t="s">
        <v>131</v>
      </c>
    </row>
    <row r="161" spans="1:8" ht="117.75" customHeight="1">
      <c r="A161" s="106"/>
      <c r="B161" s="250" t="s">
        <v>132</v>
      </c>
      <c r="C161" s="248"/>
      <c r="D161" s="248"/>
      <c r="E161" s="248"/>
      <c r="F161" s="248"/>
      <c r="G161" s="248"/>
      <c r="H161" s="251"/>
    </row>
    <row r="162" spans="1:8" ht="27.75" customHeight="1">
      <c r="A162" s="27" t="s">
        <v>63</v>
      </c>
      <c r="B162" s="8" t="s">
        <v>64</v>
      </c>
      <c r="C162" s="7" t="s">
        <v>65</v>
      </c>
      <c r="D162" s="7" t="s">
        <v>66</v>
      </c>
      <c r="E162" s="9"/>
      <c r="F162" s="7" t="s">
        <v>67</v>
      </c>
      <c r="G162" s="9"/>
      <c r="H162" s="10" t="s">
        <v>68</v>
      </c>
    </row>
    <row r="163" spans="1:8" ht="120.75" customHeight="1">
      <c r="A163" s="84" t="s">
        <v>466</v>
      </c>
      <c r="B163" s="11" t="s">
        <v>373</v>
      </c>
      <c r="C163" s="2" t="s">
        <v>6</v>
      </c>
      <c r="D163" s="3">
        <v>591</v>
      </c>
      <c r="E163" s="4" t="s">
        <v>1</v>
      </c>
      <c r="F163" s="205"/>
      <c r="G163" s="23" t="s">
        <v>2</v>
      </c>
      <c r="H163" s="6">
        <f>F163*D163</f>
        <v>0</v>
      </c>
    </row>
    <row r="164" spans="1:8">
      <c r="F164" s="122" t="s">
        <v>126</v>
      </c>
      <c r="G164" s="129" t="s">
        <v>4</v>
      </c>
      <c r="H164" s="124">
        <f>SUM(H163:H163)</f>
        <v>0</v>
      </c>
    </row>
    <row r="166" spans="1:8">
      <c r="A166" s="126" t="s">
        <v>17</v>
      </c>
      <c r="B166" s="130" t="s">
        <v>133</v>
      </c>
    </row>
    <row r="167" spans="1:8" ht="164.25" customHeight="1">
      <c r="A167" s="106"/>
      <c r="B167" s="250" t="s">
        <v>134</v>
      </c>
      <c r="C167" s="248"/>
      <c r="D167" s="248"/>
      <c r="E167" s="248"/>
      <c r="F167" s="248"/>
      <c r="G167" s="248"/>
      <c r="H167" s="251"/>
    </row>
    <row r="168" spans="1:8" ht="24.75" customHeight="1">
      <c r="A168" s="27" t="s">
        <v>63</v>
      </c>
      <c r="B168" s="8" t="s">
        <v>64</v>
      </c>
      <c r="C168" s="7" t="s">
        <v>65</v>
      </c>
      <c r="D168" s="7" t="s">
        <v>66</v>
      </c>
      <c r="E168" s="9"/>
      <c r="F168" s="7" t="s">
        <v>67</v>
      </c>
      <c r="G168" s="9"/>
      <c r="H168" s="10" t="s">
        <v>68</v>
      </c>
    </row>
    <row r="169" spans="1:8" ht="99" customHeight="1">
      <c r="A169" s="84" t="s">
        <v>467</v>
      </c>
      <c r="B169" s="45" t="s">
        <v>135</v>
      </c>
      <c r="C169" s="2" t="s">
        <v>6</v>
      </c>
      <c r="D169" s="3">
        <f>49.49+38.28+4.82+4.82</f>
        <v>97.41</v>
      </c>
      <c r="E169" s="4" t="s">
        <v>1</v>
      </c>
      <c r="F169" s="205"/>
      <c r="G169" s="23" t="s">
        <v>2</v>
      </c>
      <c r="H169" s="6">
        <f>F169*D169</f>
        <v>0</v>
      </c>
    </row>
    <row r="170" spans="1:8" ht="114" customHeight="1">
      <c r="A170" s="84" t="s">
        <v>468</v>
      </c>
      <c r="B170" s="11" t="s">
        <v>136</v>
      </c>
      <c r="C170" s="2" t="s">
        <v>6</v>
      </c>
      <c r="D170" s="3">
        <f>(228.05*2)+402.19+81.46+35.1+26.45</f>
        <v>1001.3000000000001</v>
      </c>
      <c r="E170" s="4" t="s">
        <v>1</v>
      </c>
      <c r="F170" s="205"/>
      <c r="G170" s="23" t="s">
        <v>2</v>
      </c>
      <c r="H170" s="6">
        <f>F170*D170</f>
        <v>0</v>
      </c>
    </row>
    <row r="171" spans="1:8" ht="46.5" customHeight="1">
      <c r="A171" s="84" t="s">
        <v>469</v>
      </c>
      <c r="B171" s="1" t="s">
        <v>137</v>
      </c>
      <c r="C171" s="2" t="s">
        <v>6</v>
      </c>
      <c r="D171" s="3">
        <f>149.22+85.3+115.4</f>
        <v>349.91999999999996</v>
      </c>
      <c r="E171" s="4" t="s">
        <v>1</v>
      </c>
      <c r="F171" s="205"/>
      <c r="G171" s="23" t="s">
        <v>2</v>
      </c>
      <c r="H171" s="6">
        <f>F171*D171</f>
        <v>0</v>
      </c>
    </row>
    <row r="172" spans="1:8">
      <c r="F172" s="122" t="s">
        <v>297</v>
      </c>
      <c r="G172" s="132" t="s">
        <v>4</v>
      </c>
      <c r="H172" s="124">
        <f>SUM(H169:H171)</f>
        <v>0</v>
      </c>
    </row>
    <row r="174" spans="1:8">
      <c r="A174" s="125" t="s">
        <v>18</v>
      </c>
      <c r="B174" s="75" t="s">
        <v>138</v>
      </c>
    </row>
    <row r="175" spans="1:8" ht="78" customHeight="1">
      <c r="A175" s="106"/>
      <c r="B175" s="250" t="s">
        <v>139</v>
      </c>
      <c r="C175" s="248"/>
      <c r="D175" s="248"/>
      <c r="E175" s="248"/>
      <c r="F175" s="248"/>
      <c r="G175" s="248"/>
      <c r="H175" s="251"/>
    </row>
    <row r="176" spans="1:8" ht="23.25" customHeight="1">
      <c r="A176" s="27" t="s">
        <v>63</v>
      </c>
      <c r="B176" s="8" t="s">
        <v>64</v>
      </c>
      <c r="C176" s="7" t="s">
        <v>65</v>
      </c>
      <c r="D176" s="7" t="s">
        <v>66</v>
      </c>
      <c r="E176" s="9"/>
      <c r="F176" s="7" t="s">
        <v>67</v>
      </c>
      <c r="G176" s="9"/>
      <c r="H176" s="10" t="s">
        <v>68</v>
      </c>
    </row>
    <row r="177" spans="1:8" ht="147">
      <c r="A177" s="84" t="s">
        <v>470</v>
      </c>
      <c r="B177" s="11" t="s">
        <v>140</v>
      </c>
      <c r="C177" s="2" t="s">
        <v>6</v>
      </c>
      <c r="D177" s="3">
        <v>210</v>
      </c>
      <c r="E177" s="4" t="s">
        <v>1</v>
      </c>
      <c r="F177" s="205"/>
      <c r="G177" s="23" t="s">
        <v>2</v>
      </c>
      <c r="H177" s="6">
        <f>F177*D177</f>
        <v>0</v>
      </c>
    </row>
    <row r="178" spans="1:8">
      <c r="F178" s="122" t="s">
        <v>141</v>
      </c>
      <c r="G178" s="129" t="s">
        <v>4</v>
      </c>
      <c r="H178" s="124">
        <f>H177</f>
        <v>0</v>
      </c>
    </row>
    <row r="181" spans="1:8" ht="16.5">
      <c r="A181" s="126" t="s">
        <v>19</v>
      </c>
      <c r="B181" s="133" t="s">
        <v>142</v>
      </c>
      <c r="C181" s="129"/>
      <c r="D181" s="129"/>
      <c r="E181" s="129"/>
      <c r="F181" s="129"/>
      <c r="G181" s="129"/>
      <c r="H181" s="130"/>
    </row>
    <row r="183" spans="1:8">
      <c r="A183" s="125" t="s">
        <v>20</v>
      </c>
      <c r="B183" s="134" t="s">
        <v>143</v>
      </c>
    </row>
    <row r="184" spans="1:8" ht="25.5">
      <c r="A184" s="27" t="s">
        <v>63</v>
      </c>
      <c r="B184" s="8" t="s">
        <v>64</v>
      </c>
      <c r="C184" s="7" t="s">
        <v>65</v>
      </c>
      <c r="D184" s="7" t="s">
        <v>66</v>
      </c>
      <c r="E184" s="9"/>
      <c r="F184" s="7" t="s">
        <v>67</v>
      </c>
      <c r="G184" s="9"/>
      <c r="H184" s="10" t="s">
        <v>68</v>
      </c>
    </row>
    <row r="185" spans="1:8" ht="115.5" customHeight="1">
      <c r="A185" s="64"/>
      <c r="B185" s="65" t="s">
        <v>144</v>
      </c>
      <c r="C185" s="176"/>
      <c r="D185" s="82"/>
      <c r="E185" s="82"/>
      <c r="F185" s="82"/>
      <c r="G185" s="82"/>
      <c r="H185" s="82"/>
    </row>
    <row r="186" spans="1:8" ht="196.5" customHeight="1">
      <c r="A186" s="92"/>
      <c r="B186" s="66" t="s">
        <v>389</v>
      </c>
      <c r="C186" s="177"/>
      <c r="D186" s="83"/>
      <c r="E186" s="83"/>
      <c r="F186" s="83"/>
      <c r="G186" s="83"/>
      <c r="H186" s="83"/>
    </row>
    <row r="187" spans="1:8" ht="114">
      <c r="A187" s="92"/>
      <c r="B187" s="67" t="s">
        <v>390</v>
      </c>
      <c r="C187" s="177"/>
      <c r="D187" s="83"/>
      <c r="E187" s="83"/>
      <c r="F187" s="83"/>
      <c r="G187" s="83"/>
      <c r="H187" s="83"/>
    </row>
    <row r="188" spans="1:8" ht="28.5">
      <c r="A188" s="84" t="s">
        <v>471</v>
      </c>
      <c r="B188" s="68" t="s">
        <v>145</v>
      </c>
      <c r="C188" s="69" t="s">
        <v>21</v>
      </c>
      <c r="D188" s="69">
        <v>1</v>
      </c>
      <c r="E188" s="69" t="s">
        <v>10</v>
      </c>
      <c r="F188" s="211"/>
      <c r="G188" s="69" t="s">
        <v>4</v>
      </c>
      <c r="H188" s="69">
        <f>D188*F188</f>
        <v>0</v>
      </c>
    </row>
    <row r="189" spans="1:8" ht="57">
      <c r="A189" s="84" t="s">
        <v>472</v>
      </c>
      <c r="B189" s="70" t="s">
        <v>391</v>
      </c>
      <c r="C189" s="86" t="s">
        <v>172</v>
      </c>
      <c r="D189" s="71">
        <v>2</v>
      </c>
      <c r="E189" s="71" t="s">
        <v>10</v>
      </c>
      <c r="F189" s="212"/>
      <c r="G189" s="71" t="s">
        <v>4</v>
      </c>
      <c r="H189" s="71">
        <f>D189*F189</f>
        <v>0</v>
      </c>
    </row>
    <row r="190" spans="1:8" ht="85.5">
      <c r="A190" s="84"/>
      <c r="B190" s="72" t="s">
        <v>146</v>
      </c>
      <c r="C190" s="226"/>
      <c r="D190" s="227"/>
      <c r="E190" s="227"/>
      <c r="F190" s="227"/>
      <c r="G190" s="227"/>
      <c r="H190" s="227"/>
    </row>
    <row r="191" spans="1:8">
      <c r="A191" s="84" t="s">
        <v>473</v>
      </c>
      <c r="B191" s="72" t="s">
        <v>392</v>
      </c>
      <c r="C191" s="73" t="s">
        <v>9</v>
      </c>
      <c r="D191" s="71">
        <v>35</v>
      </c>
      <c r="E191" s="71" t="s">
        <v>10</v>
      </c>
      <c r="F191" s="212"/>
      <c r="G191" s="71" t="s">
        <v>4</v>
      </c>
      <c r="H191" s="71">
        <f>F191*D191</f>
        <v>0</v>
      </c>
    </row>
    <row r="192" spans="1:8">
      <c r="A192" s="84" t="s">
        <v>474</v>
      </c>
      <c r="B192" s="72" t="s">
        <v>393</v>
      </c>
      <c r="C192" s="73" t="s">
        <v>9</v>
      </c>
      <c r="D192" s="71">
        <v>55</v>
      </c>
      <c r="E192" s="71" t="s">
        <v>10</v>
      </c>
      <c r="F192" s="212"/>
      <c r="G192" s="71" t="s">
        <v>4</v>
      </c>
      <c r="H192" s="71">
        <f t="shared" ref="H192:H197" si="3">F192*D192</f>
        <v>0</v>
      </c>
    </row>
    <row r="193" spans="1:8">
      <c r="A193" s="84" t="s">
        <v>475</v>
      </c>
      <c r="B193" s="72" t="s">
        <v>394</v>
      </c>
      <c r="C193" s="73" t="s">
        <v>9</v>
      </c>
      <c r="D193" s="71">
        <v>25</v>
      </c>
      <c r="E193" s="71" t="s">
        <v>10</v>
      </c>
      <c r="F193" s="212"/>
      <c r="G193" s="71" t="s">
        <v>4</v>
      </c>
      <c r="H193" s="71">
        <f t="shared" si="3"/>
        <v>0</v>
      </c>
    </row>
    <row r="194" spans="1:8">
      <c r="A194" s="84" t="s">
        <v>476</v>
      </c>
      <c r="B194" s="72" t="s">
        <v>395</v>
      </c>
      <c r="C194" s="73" t="s">
        <v>9</v>
      </c>
      <c r="D194" s="71">
        <v>25</v>
      </c>
      <c r="E194" s="71" t="s">
        <v>10</v>
      </c>
      <c r="F194" s="212"/>
      <c r="G194" s="71" t="s">
        <v>4</v>
      </c>
      <c r="H194" s="71">
        <f t="shared" si="3"/>
        <v>0</v>
      </c>
    </row>
    <row r="195" spans="1:8">
      <c r="A195" s="84" t="s">
        <v>477</v>
      </c>
      <c r="B195" s="72" t="s">
        <v>396</v>
      </c>
      <c r="C195" s="73" t="s">
        <v>9</v>
      </c>
      <c r="D195" s="71">
        <v>30</v>
      </c>
      <c r="E195" s="71" t="s">
        <v>10</v>
      </c>
      <c r="F195" s="212"/>
      <c r="G195" s="71" t="s">
        <v>4</v>
      </c>
      <c r="H195" s="71">
        <f t="shared" si="3"/>
        <v>0</v>
      </c>
    </row>
    <row r="196" spans="1:8">
      <c r="A196" s="84" t="s">
        <v>478</v>
      </c>
      <c r="B196" s="72" t="s">
        <v>397</v>
      </c>
      <c r="C196" s="73" t="s">
        <v>9</v>
      </c>
      <c r="D196" s="71">
        <v>30</v>
      </c>
      <c r="E196" s="71" t="s">
        <v>10</v>
      </c>
      <c r="F196" s="212"/>
      <c r="G196" s="71" t="s">
        <v>4</v>
      </c>
      <c r="H196" s="71">
        <f t="shared" si="3"/>
        <v>0</v>
      </c>
    </row>
    <row r="197" spans="1:8">
      <c r="A197" s="84" t="s">
        <v>479</v>
      </c>
      <c r="B197" s="72" t="s">
        <v>398</v>
      </c>
      <c r="C197" s="73" t="s">
        <v>9</v>
      </c>
      <c r="D197" s="71">
        <v>25</v>
      </c>
      <c r="E197" s="71" t="s">
        <v>10</v>
      </c>
      <c r="F197" s="212"/>
      <c r="G197" s="71" t="s">
        <v>4</v>
      </c>
      <c r="H197" s="71">
        <f t="shared" si="3"/>
        <v>0</v>
      </c>
    </row>
    <row r="198" spans="1:8" ht="145.5" customHeight="1">
      <c r="A198" s="84" t="s">
        <v>480</v>
      </c>
      <c r="B198" s="72" t="s">
        <v>399</v>
      </c>
      <c r="C198" s="71" t="s">
        <v>172</v>
      </c>
      <c r="D198" s="71">
        <v>1</v>
      </c>
      <c r="E198" s="71" t="s">
        <v>10</v>
      </c>
      <c r="F198" s="212"/>
      <c r="G198" s="71" t="s">
        <v>4</v>
      </c>
      <c r="H198" s="71">
        <f t="shared" ref="H198:H217" si="4">D198*F198</f>
        <v>0</v>
      </c>
    </row>
    <row r="199" spans="1:8" ht="28.5">
      <c r="A199" s="84" t="s">
        <v>481</v>
      </c>
      <c r="B199" s="72" t="s">
        <v>148</v>
      </c>
      <c r="C199" s="86" t="s">
        <v>172</v>
      </c>
      <c r="D199" s="71">
        <v>1</v>
      </c>
      <c r="E199" s="71" t="s">
        <v>10</v>
      </c>
      <c r="F199" s="212"/>
      <c r="G199" s="71" t="s">
        <v>4</v>
      </c>
      <c r="H199" s="71">
        <f t="shared" si="4"/>
        <v>0</v>
      </c>
    </row>
    <row r="200" spans="1:8" ht="60.75" customHeight="1">
      <c r="A200" s="84"/>
      <c r="B200" s="70" t="s">
        <v>400</v>
      </c>
      <c r="C200" s="226"/>
      <c r="D200" s="227"/>
      <c r="E200" s="227"/>
      <c r="F200" s="227"/>
      <c r="G200" s="227"/>
      <c r="H200" s="227"/>
    </row>
    <row r="201" spans="1:8" ht="20.25" customHeight="1">
      <c r="A201" s="84" t="s">
        <v>482</v>
      </c>
      <c r="B201" s="228" t="s">
        <v>401</v>
      </c>
      <c r="C201" s="229" t="s">
        <v>112</v>
      </c>
      <c r="D201" s="71">
        <v>10</v>
      </c>
      <c r="E201" s="71" t="s">
        <v>1</v>
      </c>
      <c r="F201" s="212"/>
      <c r="G201" s="71" t="s">
        <v>2</v>
      </c>
      <c r="H201" s="71">
        <f t="shared" si="4"/>
        <v>0</v>
      </c>
    </row>
    <row r="202" spans="1:8" ht="17.25" customHeight="1">
      <c r="A202" s="84" t="s">
        <v>483</v>
      </c>
      <c r="B202" s="230" t="s">
        <v>402</v>
      </c>
      <c r="C202" s="231" t="s">
        <v>112</v>
      </c>
      <c r="D202" s="71">
        <v>12</v>
      </c>
      <c r="E202" s="71" t="s">
        <v>1</v>
      </c>
      <c r="F202" s="212"/>
      <c r="G202" s="71" t="s">
        <v>2</v>
      </c>
      <c r="H202" s="71">
        <f t="shared" si="4"/>
        <v>0</v>
      </c>
    </row>
    <row r="203" spans="1:8" ht="15" customHeight="1">
      <c r="A203" s="84" t="s">
        <v>484</v>
      </c>
      <c r="B203" s="230" t="s">
        <v>403</v>
      </c>
      <c r="C203" s="231" t="s">
        <v>112</v>
      </c>
      <c r="D203" s="71">
        <v>10</v>
      </c>
      <c r="E203" s="71" t="s">
        <v>1</v>
      </c>
      <c r="F203" s="212"/>
      <c r="G203" s="71" t="s">
        <v>2</v>
      </c>
      <c r="H203" s="71">
        <f t="shared" si="4"/>
        <v>0</v>
      </c>
    </row>
    <row r="204" spans="1:8" ht="31.5" customHeight="1">
      <c r="A204" s="234"/>
      <c r="B204" s="242" t="s">
        <v>413</v>
      </c>
      <c r="C204" s="241"/>
      <c r="D204" s="232"/>
      <c r="E204" s="241"/>
      <c r="F204" s="233"/>
      <c r="G204" s="241"/>
      <c r="H204" s="71"/>
    </row>
    <row r="205" spans="1:8" ht="15" customHeight="1">
      <c r="A205" s="234" t="s">
        <v>485</v>
      </c>
      <c r="B205" s="228" t="s">
        <v>414</v>
      </c>
      <c r="C205" s="231" t="s">
        <v>112</v>
      </c>
      <c r="D205" s="71">
        <v>3</v>
      </c>
      <c r="E205" s="71" t="s">
        <v>1</v>
      </c>
      <c r="F205" s="212"/>
      <c r="G205" s="71" t="s">
        <v>2</v>
      </c>
      <c r="H205" s="71">
        <f t="shared" si="4"/>
        <v>0</v>
      </c>
    </row>
    <row r="206" spans="1:8" ht="15" customHeight="1">
      <c r="A206" s="234" t="s">
        <v>486</v>
      </c>
      <c r="B206" s="230" t="s">
        <v>402</v>
      </c>
      <c r="C206" s="231" t="s">
        <v>112</v>
      </c>
      <c r="D206" s="71">
        <v>3</v>
      </c>
      <c r="E206" s="71" t="s">
        <v>1</v>
      </c>
      <c r="F206" s="212"/>
      <c r="G206" s="71" t="s">
        <v>2</v>
      </c>
      <c r="H206" s="71">
        <f t="shared" si="4"/>
        <v>0</v>
      </c>
    </row>
    <row r="207" spans="1:8" ht="28.5">
      <c r="A207" s="84" t="s">
        <v>487</v>
      </c>
      <c r="B207" s="72" t="s">
        <v>149</v>
      </c>
      <c r="C207" s="73" t="s">
        <v>147</v>
      </c>
      <c r="D207" s="71">
        <v>1</v>
      </c>
      <c r="E207" s="71" t="s">
        <v>10</v>
      </c>
      <c r="F207" s="212"/>
      <c r="G207" s="71" t="s">
        <v>4</v>
      </c>
      <c r="H207" s="71">
        <f t="shared" si="4"/>
        <v>0</v>
      </c>
    </row>
    <row r="208" spans="1:8" ht="242.25">
      <c r="A208" s="234" t="s">
        <v>488</v>
      </c>
      <c r="B208" s="235" t="s">
        <v>404</v>
      </c>
      <c r="C208" s="236" t="s">
        <v>112</v>
      </c>
      <c r="D208" s="237">
        <v>1</v>
      </c>
      <c r="E208" s="237" t="s">
        <v>10</v>
      </c>
      <c r="F208" s="238"/>
      <c r="G208" s="237" t="s">
        <v>4</v>
      </c>
      <c r="H208" s="237">
        <f t="shared" si="4"/>
        <v>0</v>
      </c>
    </row>
    <row r="209" spans="1:8" ht="42.75">
      <c r="A209" s="234" t="s">
        <v>489</v>
      </c>
      <c r="B209" s="235" t="s">
        <v>412</v>
      </c>
      <c r="C209" s="236" t="s">
        <v>112</v>
      </c>
      <c r="D209" s="237">
        <v>1</v>
      </c>
      <c r="E209" s="237" t="s">
        <v>10</v>
      </c>
      <c r="F209" s="238"/>
      <c r="G209" s="237" t="s">
        <v>4</v>
      </c>
      <c r="H209" s="237">
        <f t="shared" si="4"/>
        <v>0</v>
      </c>
    </row>
    <row r="210" spans="1:8" ht="128.25">
      <c r="A210" s="234" t="s">
        <v>490</v>
      </c>
      <c r="B210" s="235" t="s">
        <v>405</v>
      </c>
      <c r="C210" s="236" t="s">
        <v>112</v>
      </c>
      <c r="D210" s="237">
        <v>1</v>
      </c>
      <c r="E210" s="237" t="s">
        <v>10</v>
      </c>
      <c r="F210" s="212"/>
      <c r="G210" s="237" t="s">
        <v>4</v>
      </c>
      <c r="H210" s="237">
        <f t="shared" si="4"/>
        <v>0</v>
      </c>
    </row>
    <row r="211" spans="1:8" ht="299.25">
      <c r="A211" s="234" t="s">
        <v>491</v>
      </c>
      <c r="B211" s="235" t="s">
        <v>406</v>
      </c>
      <c r="C211" s="236" t="s">
        <v>112</v>
      </c>
      <c r="D211" s="237">
        <v>1</v>
      </c>
      <c r="E211" s="237" t="s">
        <v>10</v>
      </c>
      <c r="F211" s="212"/>
      <c r="G211" s="237" t="s">
        <v>4</v>
      </c>
      <c r="H211" s="237">
        <f t="shared" si="4"/>
        <v>0</v>
      </c>
    </row>
    <row r="212" spans="1:8" ht="299.25">
      <c r="A212" s="234" t="s">
        <v>492</v>
      </c>
      <c r="B212" s="235" t="s">
        <v>407</v>
      </c>
      <c r="C212" s="231" t="s">
        <v>112</v>
      </c>
      <c r="D212" s="239">
        <v>18</v>
      </c>
      <c r="E212" s="240" t="s">
        <v>1</v>
      </c>
      <c r="F212" s="212"/>
      <c r="G212" s="240" t="s">
        <v>2</v>
      </c>
      <c r="H212" s="237">
        <f t="shared" si="4"/>
        <v>0</v>
      </c>
    </row>
    <row r="213" spans="1:8" ht="26.25">
      <c r="A213" s="234" t="s">
        <v>493</v>
      </c>
      <c r="B213" s="74" t="s">
        <v>408</v>
      </c>
      <c r="C213" s="231" t="s">
        <v>9</v>
      </c>
      <c r="D213" s="239">
        <v>400</v>
      </c>
      <c r="E213" s="240" t="s">
        <v>1</v>
      </c>
      <c r="F213" s="212"/>
      <c r="G213" s="240" t="s">
        <v>2</v>
      </c>
      <c r="H213" s="237">
        <f t="shared" si="4"/>
        <v>0</v>
      </c>
    </row>
    <row r="214" spans="1:8" ht="26.25">
      <c r="A214" s="234" t="s">
        <v>494</v>
      </c>
      <c r="B214" s="74" t="s">
        <v>409</v>
      </c>
      <c r="C214" s="231" t="s">
        <v>112</v>
      </c>
      <c r="D214" s="239">
        <v>4</v>
      </c>
      <c r="E214" s="240" t="s">
        <v>1</v>
      </c>
      <c r="F214" s="212"/>
      <c r="G214" s="240" t="s">
        <v>2</v>
      </c>
      <c r="H214" s="237">
        <f t="shared" si="4"/>
        <v>0</v>
      </c>
    </row>
    <row r="215" spans="1:8" ht="26.25">
      <c r="A215" s="234" t="s">
        <v>495</v>
      </c>
      <c r="B215" s="74" t="s">
        <v>410</v>
      </c>
      <c r="C215" s="231" t="s">
        <v>112</v>
      </c>
      <c r="D215" s="239">
        <v>4</v>
      </c>
      <c r="E215" s="240" t="s">
        <v>1</v>
      </c>
      <c r="F215" s="212"/>
      <c r="G215" s="240" t="s">
        <v>2</v>
      </c>
      <c r="H215" s="237">
        <f t="shared" si="4"/>
        <v>0</v>
      </c>
    </row>
    <row r="216" spans="1:8" ht="26.25">
      <c r="A216" s="234" t="s">
        <v>496</v>
      </c>
      <c r="B216" s="74" t="s">
        <v>411</v>
      </c>
      <c r="C216" s="231" t="s">
        <v>112</v>
      </c>
      <c r="D216" s="239">
        <v>32</v>
      </c>
      <c r="E216" s="240" t="s">
        <v>1</v>
      </c>
      <c r="F216" s="212"/>
      <c r="G216" s="240" t="s">
        <v>2</v>
      </c>
      <c r="H216" s="237">
        <f t="shared" si="4"/>
        <v>0</v>
      </c>
    </row>
    <row r="217" spans="1:8" ht="265.5" customHeight="1">
      <c r="A217" s="84" t="s">
        <v>497</v>
      </c>
      <c r="B217" s="74" t="s">
        <v>415</v>
      </c>
      <c r="C217" s="73" t="s">
        <v>112</v>
      </c>
      <c r="D217" s="71">
        <v>2</v>
      </c>
      <c r="E217" s="71" t="s">
        <v>10</v>
      </c>
      <c r="F217" s="212"/>
      <c r="G217" s="71" t="s">
        <v>4</v>
      </c>
      <c r="H217" s="237">
        <f t="shared" si="4"/>
        <v>0</v>
      </c>
    </row>
    <row r="218" spans="1:8">
      <c r="F218" s="76" t="s">
        <v>150</v>
      </c>
      <c r="G218" s="77"/>
      <c r="H218" s="78">
        <f>SUM(H188:H217)</f>
        <v>0</v>
      </c>
    </row>
    <row r="220" spans="1:8">
      <c r="A220" s="103" t="s">
        <v>22</v>
      </c>
      <c r="B220" s="135" t="s">
        <v>152</v>
      </c>
      <c r="C220" s="77"/>
      <c r="D220" s="77"/>
      <c r="E220" s="77"/>
      <c r="F220" s="77"/>
      <c r="G220" s="77"/>
      <c r="H220" s="78"/>
    </row>
    <row r="222" spans="1:8">
      <c r="A222" s="103" t="s">
        <v>23</v>
      </c>
      <c r="B222" s="78" t="s">
        <v>154</v>
      </c>
    </row>
    <row r="223" spans="1:8" ht="25.5">
      <c r="A223" s="27" t="s">
        <v>63</v>
      </c>
      <c r="B223" s="8" t="s">
        <v>64</v>
      </c>
      <c r="C223" s="7" t="s">
        <v>65</v>
      </c>
      <c r="D223" s="7" t="s">
        <v>66</v>
      </c>
      <c r="E223" s="9"/>
      <c r="F223" s="7" t="s">
        <v>67</v>
      </c>
      <c r="G223" s="9"/>
      <c r="H223" s="10" t="s">
        <v>68</v>
      </c>
    </row>
    <row r="224" spans="1:8" ht="180">
      <c r="A224" s="84" t="s">
        <v>498</v>
      </c>
      <c r="B224" s="85" t="s">
        <v>380</v>
      </c>
      <c r="C224" s="86" t="s">
        <v>172</v>
      </c>
      <c r="D224" s="87">
        <v>13</v>
      </c>
      <c r="E224" s="71" t="s">
        <v>10</v>
      </c>
      <c r="F224" s="212"/>
      <c r="G224" s="71" t="s">
        <v>4</v>
      </c>
      <c r="H224" s="71">
        <f>F224*D224</f>
        <v>0</v>
      </c>
    </row>
    <row r="225" spans="1:13" ht="180">
      <c r="A225" s="84" t="s">
        <v>499</v>
      </c>
      <c r="B225" s="85" t="s">
        <v>381</v>
      </c>
      <c r="C225" s="86" t="s">
        <v>172</v>
      </c>
      <c r="D225" s="87">
        <v>4</v>
      </c>
      <c r="E225" s="71" t="s">
        <v>10</v>
      </c>
      <c r="F225" s="212"/>
      <c r="G225" s="71" t="s">
        <v>4</v>
      </c>
      <c r="H225" s="71">
        <f t="shared" ref="H225:H229" si="5">F225*D225</f>
        <v>0</v>
      </c>
      <c r="M225" t="s">
        <v>153</v>
      </c>
    </row>
    <row r="226" spans="1:13" ht="75">
      <c r="A226" s="84" t="s">
        <v>500</v>
      </c>
      <c r="B226" s="85" t="s">
        <v>382</v>
      </c>
      <c r="C226" s="86" t="s">
        <v>172</v>
      </c>
      <c r="D226" s="87">
        <v>29</v>
      </c>
      <c r="E226" s="71" t="s">
        <v>10</v>
      </c>
      <c r="F226" s="212"/>
      <c r="G226" s="71" t="s">
        <v>4</v>
      </c>
      <c r="H226" s="71">
        <f t="shared" si="5"/>
        <v>0</v>
      </c>
    </row>
    <row r="227" spans="1:13" ht="230.25" customHeight="1">
      <c r="A227" s="84" t="s">
        <v>501</v>
      </c>
      <c r="B227" s="85" t="s">
        <v>383</v>
      </c>
      <c r="C227" s="86" t="s">
        <v>172</v>
      </c>
      <c r="D227" s="87">
        <v>2</v>
      </c>
      <c r="E227" s="71" t="s">
        <v>10</v>
      </c>
      <c r="F227" s="212"/>
      <c r="G227" s="71" t="s">
        <v>4</v>
      </c>
      <c r="H227" s="71">
        <f t="shared" si="5"/>
        <v>0</v>
      </c>
    </row>
    <row r="228" spans="1:13" ht="147" customHeight="1">
      <c r="A228" s="84" t="s">
        <v>502</v>
      </c>
      <c r="B228" s="88" t="s">
        <v>384</v>
      </c>
      <c r="C228" s="86" t="s">
        <v>112</v>
      </c>
      <c r="D228" s="87">
        <v>21</v>
      </c>
      <c r="E228" s="71" t="s">
        <v>10</v>
      </c>
      <c r="F228" s="212"/>
      <c r="G228" s="71" t="s">
        <v>4</v>
      </c>
      <c r="H228" s="71">
        <f t="shared" si="5"/>
        <v>0</v>
      </c>
    </row>
    <row r="229" spans="1:13" ht="171" customHeight="1">
      <c r="A229" s="84" t="s">
        <v>503</v>
      </c>
      <c r="B229" s="88" t="s">
        <v>385</v>
      </c>
      <c r="C229" s="86" t="s">
        <v>172</v>
      </c>
      <c r="D229" s="87">
        <v>6</v>
      </c>
      <c r="E229" s="71" t="s">
        <v>10</v>
      </c>
      <c r="F229" s="212"/>
      <c r="G229" s="71" t="s">
        <v>4</v>
      </c>
      <c r="H229" s="71">
        <f t="shared" si="5"/>
        <v>0</v>
      </c>
    </row>
    <row r="231" spans="1:13">
      <c r="A231" s="126" t="s">
        <v>24</v>
      </c>
      <c r="B231" s="136" t="s">
        <v>151</v>
      </c>
    </row>
    <row r="232" spans="1:13" ht="25.5">
      <c r="A232" s="27" t="s">
        <v>63</v>
      </c>
      <c r="B232" s="8" t="s">
        <v>64</v>
      </c>
      <c r="C232" s="7" t="s">
        <v>65</v>
      </c>
      <c r="D232" s="7" t="s">
        <v>66</v>
      </c>
      <c r="E232" s="9"/>
      <c r="F232" s="7" t="s">
        <v>67</v>
      </c>
      <c r="G232" s="9"/>
      <c r="H232" s="10" t="s">
        <v>68</v>
      </c>
    </row>
    <row r="233" spans="1:13" ht="93" customHeight="1">
      <c r="A233" s="64"/>
      <c r="B233" s="49" t="s">
        <v>162</v>
      </c>
      <c r="C233" s="176"/>
      <c r="D233" s="82"/>
      <c r="E233" s="82"/>
      <c r="F233" s="82"/>
      <c r="G233" s="82"/>
      <c r="H233" s="82"/>
    </row>
    <row r="234" spans="1:13" ht="30">
      <c r="A234" s="92"/>
      <c r="B234" s="50" t="s">
        <v>163</v>
      </c>
      <c r="C234" s="172"/>
      <c r="D234" s="48"/>
      <c r="E234" s="83"/>
      <c r="F234" s="83"/>
      <c r="G234" s="83"/>
      <c r="H234" s="83"/>
    </row>
    <row r="235" spans="1:13" ht="20.25" customHeight="1">
      <c r="A235" s="92"/>
      <c r="B235" s="50" t="s">
        <v>160</v>
      </c>
      <c r="C235" s="172"/>
      <c r="D235" s="48"/>
      <c r="E235" s="83"/>
      <c r="F235" s="83"/>
      <c r="G235" s="83"/>
      <c r="H235" s="83"/>
    </row>
    <row r="236" spans="1:13" ht="17.25" customHeight="1">
      <c r="A236" s="92"/>
      <c r="B236" s="50" t="s">
        <v>161</v>
      </c>
      <c r="C236" s="172"/>
      <c r="D236" s="48"/>
      <c r="E236" s="83"/>
      <c r="F236" s="83"/>
      <c r="G236" s="83"/>
      <c r="H236" s="83"/>
    </row>
    <row r="237" spans="1:13" ht="15" customHeight="1">
      <c r="A237" s="92"/>
      <c r="B237" s="50" t="s">
        <v>158</v>
      </c>
      <c r="C237" s="172"/>
      <c r="D237" s="48"/>
      <c r="E237" s="83"/>
      <c r="F237" s="83"/>
      <c r="G237" s="83"/>
      <c r="H237" s="83"/>
    </row>
    <row r="238" spans="1:13">
      <c r="A238" s="92"/>
      <c r="B238" s="50" t="s">
        <v>159</v>
      </c>
      <c r="C238" s="172"/>
      <c r="D238" s="48"/>
      <c r="E238" s="83"/>
      <c r="F238" s="83"/>
      <c r="G238" s="83"/>
      <c r="H238" s="83"/>
    </row>
    <row r="239" spans="1:13">
      <c r="A239" s="92"/>
      <c r="B239" s="51" t="s">
        <v>155</v>
      </c>
      <c r="C239" s="172"/>
      <c r="D239" s="48"/>
      <c r="E239" s="83"/>
      <c r="F239" s="83"/>
      <c r="G239" s="83"/>
      <c r="H239" s="83"/>
    </row>
    <row r="240" spans="1:13">
      <c r="A240" s="92"/>
      <c r="B240" s="51" t="s">
        <v>156</v>
      </c>
      <c r="C240" s="172"/>
      <c r="D240" s="48"/>
      <c r="E240" s="83"/>
      <c r="F240" s="83"/>
      <c r="G240" s="83"/>
      <c r="H240" s="83"/>
    </row>
    <row r="241" spans="1:8">
      <c r="A241" s="92"/>
      <c r="B241" s="52" t="s">
        <v>157</v>
      </c>
      <c r="C241" s="172"/>
      <c r="D241" s="48"/>
      <c r="E241" s="83"/>
      <c r="F241" s="83"/>
      <c r="G241" s="83"/>
      <c r="H241" s="83"/>
    </row>
    <row r="242" spans="1:8">
      <c r="A242" s="92"/>
      <c r="B242" s="53" t="s">
        <v>164</v>
      </c>
      <c r="C242" s="172"/>
      <c r="D242" s="48"/>
      <c r="E242" s="83"/>
      <c r="F242" s="83"/>
      <c r="G242" s="83"/>
      <c r="H242" s="83"/>
    </row>
    <row r="243" spans="1:8">
      <c r="A243" s="92"/>
      <c r="B243" s="53" t="s">
        <v>165</v>
      </c>
      <c r="C243" s="172"/>
      <c r="D243" s="48"/>
      <c r="E243" s="83"/>
      <c r="F243" s="83"/>
      <c r="G243" s="83"/>
      <c r="H243" s="83"/>
    </row>
    <row r="244" spans="1:8" ht="21" customHeight="1">
      <c r="A244" s="92"/>
      <c r="B244" s="50" t="s">
        <v>166</v>
      </c>
      <c r="C244" s="173"/>
      <c r="D244" s="174"/>
      <c r="E244" s="175"/>
      <c r="F244" s="175"/>
      <c r="G244" s="175"/>
      <c r="H244" s="175"/>
    </row>
    <row r="245" spans="1:8" ht="23.25" customHeight="1">
      <c r="A245" s="96" t="s">
        <v>504</v>
      </c>
      <c r="B245" s="54" t="s">
        <v>167</v>
      </c>
      <c r="C245" s="86" t="s">
        <v>21</v>
      </c>
      <c r="D245" s="87">
        <v>1</v>
      </c>
      <c r="E245" s="71" t="s">
        <v>10</v>
      </c>
      <c r="F245" s="212"/>
      <c r="G245" s="71" t="s">
        <v>4</v>
      </c>
      <c r="H245" s="71">
        <f t="shared" ref="H245:H285" si="6">D245*F245</f>
        <v>0</v>
      </c>
    </row>
    <row r="247" spans="1:8">
      <c r="A247" s="126" t="s">
        <v>50</v>
      </c>
      <c r="B247" s="136" t="s">
        <v>168</v>
      </c>
    </row>
    <row r="248" spans="1:8" ht="25.5">
      <c r="A248" s="27" t="s">
        <v>63</v>
      </c>
      <c r="B248" s="8" t="s">
        <v>64</v>
      </c>
      <c r="C248" s="7" t="s">
        <v>65</v>
      </c>
      <c r="D248" s="7" t="s">
        <v>66</v>
      </c>
      <c r="E248" s="9"/>
      <c r="F248" s="7" t="s">
        <v>67</v>
      </c>
      <c r="G248" s="9"/>
      <c r="H248" s="10" t="s">
        <v>68</v>
      </c>
    </row>
    <row r="249" spans="1:8" ht="94.5" customHeight="1">
      <c r="A249" s="84" t="s">
        <v>505</v>
      </c>
      <c r="B249" s="85" t="s">
        <v>169</v>
      </c>
      <c r="C249" s="86" t="s">
        <v>9</v>
      </c>
      <c r="D249" s="87">
        <v>10</v>
      </c>
      <c r="E249" s="71" t="s">
        <v>10</v>
      </c>
      <c r="F249" s="212"/>
      <c r="G249" s="71" t="s">
        <v>4</v>
      </c>
      <c r="H249" s="71">
        <f t="shared" si="6"/>
        <v>0</v>
      </c>
    </row>
    <row r="250" spans="1:8" ht="92.25" customHeight="1">
      <c r="A250" s="84" t="s">
        <v>506</v>
      </c>
      <c r="B250" s="85" t="s">
        <v>170</v>
      </c>
      <c r="C250" s="86" t="s">
        <v>9</v>
      </c>
      <c r="D250" s="87">
        <v>30</v>
      </c>
      <c r="E250" s="71" t="s">
        <v>10</v>
      </c>
      <c r="F250" s="212"/>
      <c r="G250" s="71" t="s">
        <v>4</v>
      </c>
      <c r="H250" s="71">
        <f t="shared" si="6"/>
        <v>0</v>
      </c>
    </row>
    <row r="252" spans="1:8">
      <c r="A252" s="126" t="s">
        <v>51</v>
      </c>
      <c r="B252" s="136" t="s">
        <v>171</v>
      </c>
    </row>
    <row r="253" spans="1:8" ht="25.5">
      <c r="A253" s="27" t="s">
        <v>63</v>
      </c>
      <c r="B253" s="8" t="s">
        <v>64</v>
      </c>
      <c r="C253" s="7" t="s">
        <v>65</v>
      </c>
      <c r="D253" s="7" t="s">
        <v>66</v>
      </c>
      <c r="E253" s="9"/>
      <c r="F253" s="7" t="s">
        <v>67</v>
      </c>
      <c r="G253" s="9"/>
      <c r="H253" s="10" t="s">
        <v>68</v>
      </c>
    </row>
    <row r="254" spans="1:8" ht="64.5" customHeight="1">
      <c r="A254" s="84" t="s">
        <v>507</v>
      </c>
      <c r="B254" s="85" t="s">
        <v>173</v>
      </c>
      <c r="C254" s="86" t="s">
        <v>172</v>
      </c>
      <c r="D254" s="87">
        <v>2</v>
      </c>
      <c r="E254" s="71" t="s">
        <v>10</v>
      </c>
      <c r="F254" s="212"/>
      <c r="G254" s="71" t="s">
        <v>4</v>
      </c>
      <c r="H254" s="71">
        <f t="shared" si="6"/>
        <v>0</v>
      </c>
    </row>
    <row r="255" spans="1:8" ht="78.75" customHeight="1">
      <c r="A255" s="84" t="s">
        <v>508</v>
      </c>
      <c r="B255" s="85" t="s">
        <v>174</v>
      </c>
      <c r="C255" s="86" t="s">
        <v>172</v>
      </c>
      <c r="D255" s="87">
        <v>2</v>
      </c>
      <c r="E255" s="71" t="s">
        <v>10</v>
      </c>
      <c r="F255" s="212"/>
      <c r="G255" s="71" t="s">
        <v>4</v>
      </c>
      <c r="H255" s="71">
        <f t="shared" si="6"/>
        <v>0</v>
      </c>
    </row>
    <row r="256" spans="1:8" ht="65.25" customHeight="1">
      <c r="A256" s="84" t="s">
        <v>509</v>
      </c>
      <c r="B256" s="85" t="s">
        <v>175</v>
      </c>
      <c r="C256" s="86" t="s">
        <v>172</v>
      </c>
      <c r="D256" s="87">
        <v>18</v>
      </c>
      <c r="E256" s="71" t="s">
        <v>10</v>
      </c>
      <c r="F256" s="212"/>
      <c r="G256" s="71" t="s">
        <v>4</v>
      </c>
      <c r="H256" s="71">
        <f t="shared" si="6"/>
        <v>0</v>
      </c>
    </row>
    <row r="257" spans="1:8" ht="58.5" customHeight="1">
      <c r="A257" s="84" t="s">
        <v>510</v>
      </c>
      <c r="B257" s="89" t="s">
        <v>176</v>
      </c>
      <c r="C257" s="86" t="s">
        <v>172</v>
      </c>
      <c r="D257" s="87">
        <v>20</v>
      </c>
      <c r="E257" s="71" t="s">
        <v>10</v>
      </c>
      <c r="F257" s="212"/>
      <c r="G257" s="71" t="s">
        <v>4</v>
      </c>
      <c r="H257" s="71">
        <f t="shared" si="6"/>
        <v>0</v>
      </c>
    </row>
    <row r="258" spans="1:8" ht="76.5" customHeight="1">
      <c r="A258" s="84" t="s">
        <v>511</v>
      </c>
      <c r="B258" s="88" t="s">
        <v>177</v>
      </c>
      <c r="C258" s="86" t="s">
        <v>172</v>
      </c>
      <c r="D258" s="90">
        <v>36</v>
      </c>
      <c r="E258" s="71" t="s">
        <v>10</v>
      </c>
      <c r="F258" s="212"/>
      <c r="G258" s="71" t="s">
        <v>4</v>
      </c>
      <c r="H258" s="71">
        <f t="shared" si="6"/>
        <v>0</v>
      </c>
    </row>
    <row r="259" spans="1:8" ht="93" customHeight="1">
      <c r="A259" s="84" t="s">
        <v>512</v>
      </c>
      <c r="B259" s="88" t="s">
        <v>178</v>
      </c>
      <c r="C259" s="86" t="s">
        <v>172</v>
      </c>
      <c r="D259" s="90">
        <v>56</v>
      </c>
      <c r="E259" s="71" t="s">
        <v>10</v>
      </c>
      <c r="F259" s="212"/>
      <c r="G259" s="71" t="s">
        <v>4</v>
      </c>
      <c r="H259" s="71">
        <f t="shared" si="6"/>
        <v>0</v>
      </c>
    </row>
    <row r="260" spans="1:8" ht="60.75" customHeight="1">
      <c r="A260" s="84" t="s">
        <v>513</v>
      </c>
      <c r="B260" s="88" t="s">
        <v>179</v>
      </c>
      <c r="C260" s="86" t="s">
        <v>172</v>
      </c>
      <c r="D260" s="90">
        <v>18</v>
      </c>
      <c r="E260" s="71" t="s">
        <v>10</v>
      </c>
      <c r="F260" s="212"/>
      <c r="G260" s="71" t="s">
        <v>4</v>
      </c>
      <c r="H260" s="71">
        <f t="shared" si="6"/>
        <v>0</v>
      </c>
    </row>
    <row r="261" spans="1:8" ht="77.25" customHeight="1">
      <c r="A261" s="84" t="s">
        <v>514</v>
      </c>
      <c r="B261" s="88" t="s">
        <v>180</v>
      </c>
      <c r="C261" s="86" t="s">
        <v>172</v>
      </c>
      <c r="D261" s="90">
        <v>6</v>
      </c>
      <c r="E261" s="71" t="s">
        <v>10</v>
      </c>
      <c r="F261" s="212"/>
      <c r="G261" s="71" t="s">
        <v>4</v>
      </c>
      <c r="H261" s="71">
        <f t="shared" si="6"/>
        <v>0</v>
      </c>
    </row>
    <row r="262" spans="1:8" ht="63" customHeight="1">
      <c r="A262" s="84" t="s">
        <v>515</v>
      </c>
      <c r="B262" s="88" t="s">
        <v>181</v>
      </c>
      <c r="C262" s="86" t="s">
        <v>172</v>
      </c>
      <c r="D262" s="90">
        <v>2</v>
      </c>
      <c r="E262" s="71" t="s">
        <v>10</v>
      </c>
      <c r="F262" s="212"/>
      <c r="G262" s="71" t="s">
        <v>4</v>
      </c>
      <c r="H262" s="71">
        <f t="shared" si="6"/>
        <v>0</v>
      </c>
    </row>
    <row r="263" spans="1:8" ht="61.5" customHeight="1">
      <c r="A263" s="84" t="s">
        <v>516</v>
      </c>
      <c r="B263" s="88" t="s">
        <v>182</v>
      </c>
      <c r="C263" s="86" t="s">
        <v>172</v>
      </c>
      <c r="D263" s="90">
        <v>2</v>
      </c>
      <c r="E263" s="71" t="s">
        <v>10</v>
      </c>
      <c r="F263" s="212"/>
      <c r="G263" s="71" t="s">
        <v>4</v>
      </c>
      <c r="H263" s="71">
        <f t="shared" si="6"/>
        <v>0</v>
      </c>
    </row>
    <row r="264" spans="1:8" ht="48" customHeight="1">
      <c r="A264" s="84" t="s">
        <v>517</v>
      </c>
      <c r="B264" s="88" t="s">
        <v>183</v>
      </c>
      <c r="C264" s="86" t="s">
        <v>172</v>
      </c>
      <c r="D264" s="90">
        <v>5</v>
      </c>
      <c r="E264" s="71" t="s">
        <v>10</v>
      </c>
      <c r="F264" s="212"/>
      <c r="G264" s="71" t="s">
        <v>4</v>
      </c>
      <c r="H264" s="71">
        <f t="shared" si="6"/>
        <v>0</v>
      </c>
    </row>
    <row r="265" spans="1:8" ht="48" customHeight="1">
      <c r="A265" s="84" t="s">
        <v>518</v>
      </c>
      <c r="B265" s="88" t="s">
        <v>184</v>
      </c>
      <c r="C265" s="86" t="s">
        <v>172</v>
      </c>
      <c r="D265" s="90">
        <v>3</v>
      </c>
      <c r="E265" s="71" t="s">
        <v>10</v>
      </c>
      <c r="F265" s="212"/>
      <c r="G265" s="71" t="s">
        <v>4</v>
      </c>
      <c r="H265" s="71">
        <f t="shared" si="6"/>
        <v>0</v>
      </c>
    </row>
    <row r="266" spans="1:8" ht="79.5" customHeight="1">
      <c r="A266" s="84" t="s">
        <v>519</v>
      </c>
      <c r="B266" s="88" t="s">
        <v>186</v>
      </c>
      <c r="C266" s="86" t="s">
        <v>172</v>
      </c>
      <c r="D266" s="87">
        <v>2</v>
      </c>
      <c r="E266" s="71" t="s">
        <v>10</v>
      </c>
      <c r="F266" s="212"/>
      <c r="G266" s="71" t="s">
        <v>4</v>
      </c>
      <c r="H266" s="71">
        <f t="shared" si="6"/>
        <v>0</v>
      </c>
    </row>
    <row r="267" spans="1:8" ht="61.5" customHeight="1">
      <c r="A267" s="84" t="s">
        <v>520</v>
      </c>
      <c r="B267" s="85" t="s">
        <v>187</v>
      </c>
      <c r="C267" s="86" t="s">
        <v>172</v>
      </c>
      <c r="D267" s="87">
        <v>2</v>
      </c>
      <c r="E267" s="71" t="s">
        <v>10</v>
      </c>
      <c r="F267" s="212"/>
      <c r="G267" s="71" t="s">
        <v>4</v>
      </c>
      <c r="H267" s="71">
        <f t="shared" si="6"/>
        <v>0</v>
      </c>
    </row>
    <row r="268" spans="1:8" ht="61.5" customHeight="1">
      <c r="A268" s="84" t="s">
        <v>521</v>
      </c>
      <c r="B268" s="85" t="s">
        <v>188</v>
      </c>
      <c r="C268" s="86" t="s">
        <v>172</v>
      </c>
      <c r="D268" s="87">
        <v>5</v>
      </c>
      <c r="E268" s="71" t="s">
        <v>10</v>
      </c>
      <c r="F268" s="212"/>
      <c r="G268" s="71" t="s">
        <v>4</v>
      </c>
      <c r="H268" s="71">
        <f t="shared" si="6"/>
        <v>0</v>
      </c>
    </row>
    <row r="269" spans="1:8" ht="79.5" customHeight="1">
      <c r="A269" s="84" t="s">
        <v>522</v>
      </c>
      <c r="B269" s="85" t="s">
        <v>189</v>
      </c>
      <c r="C269" s="86" t="s">
        <v>172</v>
      </c>
      <c r="D269" s="87">
        <v>5</v>
      </c>
      <c r="E269" s="71" t="s">
        <v>10</v>
      </c>
      <c r="F269" s="212"/>
      <c r="G269" s="71" t="s">
        <v>4</v>
      </c>
      <c r="H269" s="71">
        <f t="shared" si="6"/>
        <v>0</v>
      </c>
    </row>
    <row r="270" spans="1:8" ht="20.25" customHeight="1">
      <c r="A270" s="84" t="s">
        <v>523</v>
      </c>
      <c r="B270" s="225" t="s">
        <v>185</v>
      </c>
      <c r="C270" s="86" t="s">
        <v>172</v>
      </c>
      <c r="D270" s="87">
        <v>1</v>
      </c>
      <c r="E270" s="71" t="s">
        <v>10</v>
      </c>
      <c r="F270" s="212"/>
      <c r="G270" s="71" t="s">
        <v>4</v>
      </c>
      <c r="H270" s="71">
        <f t="shared" si="6"/>
        <v>0</v>
      </c>
    </row>
    <row r="272" spans="1:8">
      <c r="A272" s="126" t="s">
        <v>52</v>
      </c>
      <c r="B272" s="136" t="s">
        <v>191</v>
      </c>
    </row>
    <row r="273" spans="1:8" ht="25.5">
      <c r="A273" s="27" t="s">
        <v>63</v>
      </c>
      <c r="B273" s="8" t="s">
        <v>64</v>
      </c>
      <c r="C273" s="7" t="s">
        <v>65</v>
      </c>
      <c r="D273" s="7" t="s">
        <v>66</v>
      </c>
      <c r="E273" s="9"/>
      <c r="F273" s="7" t="s">
        <v>67</v>
      </c>
      <c r="G273" s="9"/>
      <c r="H273" s="10" t="s">
        <v>68</v>
      </c>
    </row>
    <row r="274" spans="1:8" ht="60">
      <c r="A274" s="84" t="s">
        <v>524</v>
      </c>
      <c r="B274" s="85" t="s">
        <v>190</v>
      </c>
      <c r="C274" s="86" t="s">
        <v>9</v>
      </c>
      <c r="D274" s="87">
        <v>90</v>
      </c>
      <c r="E274" s="71" t="s">
        <v>10</v>
      </c>
      <c r="F274" s="212"/>
      <c r="G274" s="71" t="s">
        <v>4</v>
      </c>
      <c r="H274" s="71">
        <f t="shared" si="6"/>
        <v>0</v>
      </c>
    </row>
    <row r="275" spans="1:8" ht="60">
      <c r="A275" s="84" t="s">
        <v>525</v>
      </c>
      <c r="B275" s="85" t="s">
        <v>375</v>
      </c>
      <c r="C275" s="86" t="s">
        <v>172</v>
      </c>
      <c r="D275" s="87">
        <v>8</v>
      </c>
      <c r="E275" s="71" t="s">
        <v>10</v>
      </c>
      <c r="F275" s="212"/>
      <c r="G275" s="71" t="s">
        <v>4</v>
      </c>
      <c r="H275" s="71">
        <f t="shared" si="6"/>
        <v>0</v>
      </c>
    </row>
    <row r="276" spans="1:8" ht="66" customHeight="1">
      <c r="A276" s="84" t="s">
        <v>526</v>
      </c>
      <c r="B276" s="85" t="s">
        <v>376</v>
      </c>
      <c r="C276" s="86" t="s">
        <v>172</v>
      </c>
      <c r="D276" s="87">
        <v>4</v>
      </c>
      <c r="E276" s="71" t="s">
        <v>10</v>
      </c>
      <c r="F276" s="212"/>
      <c r="G276" s="71" t="s">
        <v>4</v>
      </c>
      <c r="H276" s="71">
        <f t="shared" si="6"/>
        <v>0</v>
      </c>
    </row>
    <row r="277" spans="1:8" ht="91.5" customHeight="1">
      <c r="A277" s="84" t="s">
        <v>527</v>
      </c>
      <c r="B277" s="85" t="s">
        <v>192</v>
      </c>
      <c r="C277" s="86" t="s">
        <v>172</v>
      </c>
      <c r="D277" s="87">
        <v>44</v>
      </c>
      <c r="E277" s="71" t="s">
        <v>10</v>
      </c>
      <c r="F277" s="212"/>
      <c r="G277" s="71" t="s">
        <v>4</v>
      </c>
      <c r="H277" s="71">
        <f t="shared" si="6"/>
        <v>0</v>
      </c>
    </row>
    <row r="278" spans="1:8" ht="65.25" customHeight="1">
      <c r="A278" s="84" t="s">
        <v>528</v>
      </c>
      <c r="B278" s="88" t="s">
        <v>377</v>
      </c>
      <c r="C278" s="86" t="s">
        <v>172</v>
      </c>
      <c r="D278" s="87">
        <v>6</v>
      </c>
      <c r="E278" s="71" t="s">
        <v>10</v>
      </c>
      <c r="F278" s="212"/>
      <c r="G278" s="71" t="s">
        <v>4</v>
      </c>
      <c r="H278" s="71">
        <f t="shared" si="6"/>
        <v>0</v>
      </c>
    </row>
    <row r="279" spans="1:8" ht="91.5" customHeight="1">
      <c r="A279" s="84" t="s">
        <v>529</v>
      </c>
      <c r="B279" s="88" t="s">
        <v>378</v>
      </c>
      <c r="C279" s="86" t="s">
        <v>172</v>
      </c>
      <c r="D279" s="87">
        <v>4</v>
      </c>
      <c r="E279" s="71" t="s">
        <v>10</v>
      </c>
      <c r="F279" s="212"/>
      <c r="G279" s="71" t="s">
        <v>4</v>
      </c>
      <c r="H279" s="71">
        <f t="shared" si="6"/>
        <v>0</v>
      </c>
    </row>
    <row r="280" spans="1:8" ht="75">
      <c r="A280" s="84" t="s">
        <v>530</v>
      </c>
      <c r="B280" s="85" t="s">
        <v>379</v>
      </c>
      <c r="C280" s="86" t="s">
        <v>172</v>
      </c>
      <c r="D280" s="87">
        <v>4</v>
      </c>
      <c r="E280" s="71" t="s">
        <v>10</v>
      </c>
      <c r="F280" s="212"/>
      <c r="G280" s="71" t="s">
        <v>4</v>
      </c>
      <c r="H280" s="71">
        <f t="shared" si="6"/>
        <v>0</v>
      </c>
    </row>
    <row r="281" spans="1:8" ht="60">
      <c r="A281" s="84" t="s">
        <v>531</v>
      </c>
      <c r="B281" s="85" t="s">
        <v>193</v>
      </c>
      <c r="C281" s="86" t="s">
        <v>172</v>
      </c>
      <c r="D281" s="87">
        <v>4</v>
      </c>
      <c r="E281" s="71" t="s">
        <v>10</v>
      </c>
      <c r="F281" s="212"/>
      <c r="G281" s="71" t="s">
        <v>4</v>
      </c>
      <c r="H281" s="71">
        <f t="shared" si="6"/>
        <v>0</v>
      </c>
    </row>
    <row r="282" spans="1:8" ht="50.25" customHeight="1">
      <c r="A282" s="84" t="s">
        <v>532</v>
      </c>
      <c r="B282" s="85" t="s">
        <v>194</v>
      </c>
      <c r="C282" s="86" t="s">
        <v>172</v>
      </c>
      <c r="D282" s="87">
        <v>3</v>
      </c>
      <c r="E282" s="71" t="s">
        <v>10</v>
      </c>
      <c r="F282" s="212"/>
      <c r="G282" s="71" t="s">
        <v>4</v>
      </c>
      <c r="H282" s="71">
        <f t="shared" si="6"/>
        <v>0</v>
      </c>
    </row>
    <row r="283" spans="1:8" ht="51" customHeight="1">
      <c r="A283" s="84" t="s">
        <v>533</v>
      </c>
      <c r="B283" s="85" t="s">
        <v>195</v>
      </c>
      <c r="C283" s="86" t="s">
        <v>9</v>
      </c>
      <c r="D283" s="87">
        <v>100</v>
      </c>
      <c r="E283" s="71" t="s">
        <v>10</v>
      </c>
      <c r="F283" s="212"/>
      <c r="G283" s="71" t="s">
        <v>4</v>
      </c>
      <c r="H283" s="71">
        <f t="shared" si="6"/>
        <v>0</v>
      </c>
    </row>
    <row r="284" spans="1:8" ht="66.75" customHeight="1">
      <c r="A284" s="84" t="s">
        <v>534</v>
      </c>
      <c r="B284" s="85" t="s">
        <v>196</v>
      </c>
      <c r="C284" s="86" t="s">
        <v>147</v>
      </c>
      <c r="D284" s="87">
        <v>1</v>
      </c>
      <c r="E284" s="71" t="s">
        <v>10</v>
      </c>
      <c r="F284" s="212"/>
      <c r="G284" s="71" t="s">
        <v>4</v>
      </c>
      <c r="H284" s="71">
        <f t="shared" si="6"/>
        <v>0</v>
      </c>
    </row>
    <row r="285" spans="1:8" ht="21" customHeight="1">
      <c r="A285" s="84" t="s">
        <v>535</v>
      </c>
      <c r="B285" s="85" t="s">
        <v>185</v>
      </c>
      <c r="C285" s="86" t="s">
        <v>147</v>
      </c>
      <c r="D285" s="87">
        <v>1</v>
      </c>
      <c r="E285" s="71" t="s">
        <v>10</v>
      </c>
      <c r="F285" s="212"/>
      <c r="G285" s="71" t="s">
        <v>4</v>
      </c>
      <c r="H285" s="71">
        <f t="shared" si="6"/>
        <v>0</v>
      </c>
    </row>
    <row r="287" spans="1:8">
      <c r="A287" s="126" t="s">
        <v>53</v>
      </c>
      <c r="B287" s="136" t="s">
        <v>204</v>
      </c>
    </row>
    <row r="288" spans="1:8" ht="25.5">
      <c r="A288" s="27" t="s">
        <v>63</v>
      </c>
      <c r="B288" s="8" t="s">
        <v>64</v>
      </c>
      <c r="C288" s="7" t="s">
        <v>65</v>
      </c>
      <c r="D288" s="7" t="s">
        <v>66</v>
      </c>
      <c r="E288" s="9"/>
      <c r="F288" s="7" t="s">
        <v>67</v>
      </c>
      <c r="G288" s="9"/>
      <c r="H288" s="10" t="s">
        <v>68</v>
      </c>
    </row>
    <row r="289" spans="1:8">
      <c r="A289" s="64"/>
      <c r="B289" s="91" t="s">
        <v>386</v>
      </c>
      <c r="C289" s="170"/>
      <c r="D289" s="171"/>
      <c r="E289" s="82"/>
      <c r="F289" s="82"/>
      <c r="G289" s="82"/>
      <c r="H289" s="82"/>
    </row>
    <row r="290" spans="1:8" ht="45">
      <c r="A290" s="92"/>
      <c r="B290" s="93" t="s">
        <v>197</v>
      </c>
      <c r="C290" s="172"/>
      <c r="D290" s="48"/>
      <c r="E290" s="83"/>
      <c r="F290" s="83"/>
      <c r="G290" s="83"/>
      <c r="H290" s="83"/>
    </row>
    <row r="291" spans="1:8" ht="30" customHeight="1">
      <c r="A291" s="92"/>
      <c r="B291" s="93" t="s">
        <v>198</v>
      </c>
      <c r="C291" s="172"/>
      <c r="D291" s="48"/>
      <c r="E291" s="83"/>
      <c r="F291" s="83"/>
      <c r="G291" s="83"/>
      <c r="H291" s="83"/>
    </row>
    <row r="292" spans="1:8" ht="17.25" customHeight="1">
      <c r="A292" s="92"/>
      <c r="B292" s="93" t="s">
        <v>199</v>
      </c>
      <c r="C292" s="172"/>
      <c r="D292" s="48"/>
      <c r="E292" s="83"/>
      <c r="F292" s="83"/>
      <c r="G292" s="83"/>
      <c r="H292" s="83"/>
    </row>
    <row r="293" spans="1:8" ht="30">
      <c r="A293" s="92"/>
      <c r="B293" s="93" t="s">
        <v>200</v>
      </c>
      <c r="C293" s="172"/>
      <c r="D293" s="48"/>
      <c r="E293" s="83"/>
      <c r="F293" s="83"/>
      <c r="G293" s="83"/>
      <c r="H293" s="83"/>
    </row>
    <row r="294" spans="1:8" ht="45" customHeight="1">
      <c r="A294" s="92"/>
      <c r="B294" s="93" t="s">
        <v>201</v>
      </c>
      <c r="C294" s="172"/>
      <c r="D294" s="48"/>
      <c r="E294" s="83"/>
      <c r="F294" s="83"/>
      <c r="G294" s="83"/>
      <c r="H294" s="83"/>
    </row>
    <row r="295" spans="1:8" ht="47.25" customHeight="1">
      <c r="A295" s="92"/>
      <c r="B295" s="93" t="s">
        <v>202</v>
      </c>
      <c r="C295" s="172"/>
      <c r="D295" s="48"/>
      <c r="E295" s="83"/>
      <c r="F295" s="83"/>
      <c r="G295" s="83"/>
      <c r="H295" s="83"/>
    </row>
    <row r="296" spans="1:8" ht="123.75" customHeight="1">
      <c r="A296" s="92"/>
      <c r="B296" s="93" t="s">
        <v>203</v>
      </c>
      <c r="C296" s="172"/>
      <c r="D296" s="48"/>
      <c r="E296" s="83"/>
      <c r="F296" s="83"/>
      <c r="G296" s="83"/>
      <c r="H296" s="83"/>
    </row>
    <row r="297" spans="1:8" ht="198" customHeight="1">
      <c r="A297" s="92"/>
      <c r="B297" s="93" t="s">
        <v>205</v>
      </c>
      <c r="C297" s="172"/>
      <c r="D297" s="48"/>
      <c r="E297" s="83"/>
      <c r="F297" s="83"/>
      <c r="G297" s="83"/>
      <c r="H297" s="83"/>
    </row>
    <row r="298" spans="1:8" ht="120">
      <c r="A298" s="92"/>
      <c r="B298" s="93" t="s">
        <v>206</v>
      </c>
      <c r="C298" s="172"/>
      <c r="D298" s="48"/>
      <c r="E298" s="83"/>
      <c r="F298" s="83"/>
      <c r="G298" s="83"/>
      <c r="H298" s="83"/>
    </row>
    <row r="299" spans="1:8" ht="90" customHeight="1">
      <c r="A299" s="92"/>
      <c r="B299" s="93" t="s">
        <v>207</v>
      </c>
      <c r="C299" s="172"/>
      <c r="D299" s="48"/>
      <c r="E299" s="83"/>
      <c r="F299" s="83"/>
      <c r="G299" s="83"/>
      <c r="H299" s="83"/>
    </row>
    <row r="300" spans="1:8" ht="17.25" customHeight="1">
      <c r="A300" s="92"/>
      <c r="B300" s="93" t="s">
        <v>208</v>
      </c>
      <c r="C300" s="172"/>
      <c r="D300" s="48"/>
      <c r="E300" s="83"/>
      <c r="F300" s="83"/>
      <c r="G300" s="83"/>
      <c r="H300" s="83"/>
    </row>
    <row r="301" spans="1:8" ht="30">
      <c r="A301" s="92"/>
      <c r="B301" s="93" t="s">
        <v>209</v>
      </c>
      <c r="C301" s="172"/>
      <c r="D301" s="48"/>
      <c r="E301" s="83"/>
      <c r="F301" s="83"/>
      <c r="G301" s="83"/>
      <c r="H301" s="83"/>
    </row>
    <row r="302" spans="1:8" ht="21" customHeight="1">
      <c r="A302" s="92"/>
      <c r="B302" s="93" t="s">
        <v>210</v>
      </c>
      <c r="C302" s="172"/>
      <c r="D302" s="48"/>
      <c r="E302" s="83"/>
      <c r="F302" s="83"/>
      <c r="G302" s="83"/>
      <c r="H302" s="83"/>
    </row>
    <row r="303" spans="1:8">
      <c r="A303" s="92"/>
      <c r="B303" s="93"/>
      <c r="C303" s="172"/>
      <c r="D303" s="48"/>
      <c r="E303" s="83"/>
      <c r="F303" s="83"/>
      <c r="G303" s="83"/>
      <c r="H303" s="83"/>
    </row>
    <row r="304" spans="1:8" ht="19.5" customHeight="1">
      <c r="A304" s="92"/>
      <c r="B304" s="93"/>
      <c r="C304" s="172"/>
      <c r="D304" s="48"/>
      <c r="E304" s="83"/>
      <c r="F304" s="83"/>
      <c r="G304" s="83"/>
      <c r="H304" s="83"/>
    </row>
    <row r="305" spans="1:8" ht="15.75" customHeight="1">
      <c r="A305" s="92"/>
      <c r="B305" s="93"/>
      <c r="C305" s="172"/>
      <c r="D305" s="48"/>
      <c r="E305" s="83"/>
      <c r="F305" s="83"/>
      <c r="G305" s="83"/>
      <c r="H305" s="83"/>
    </row>
    <row r="306" spans="1:8">
      <c r="A306" s="92"/>
      <c r="B306" s="93"/>
      <c r="C306" s="173"/>
      <c r="D306" s="174"/>
      <c r="E306" s="175"/>
      <c r="F306" s="175"/>
      <c r="G306" s="175"/>
      <c r="H306" s="175"/>
    </row>
    <row r="307" spans="1:8">
      <c r="A307" s="96" t="s">
        <v>536</v>
      </c>
      <c r="B307" s="94"/>
      <c r="C307" s="86" t="s">
        <v>21</v>
      </c>
      <c r="D307" s="87">
        <v>1</v>
      </c>
      <c r="E307" s="71" t="s">
        <v>10</v>
      </c>
      <c r="F307" s="212"/>
      <c r="G307" s="71" t="s">
        <v>4</v>
      </c>
      <c r="H307" s="71">
        <f t="shared" ref="H307:H346" si="7">D307*F307</f>
        <v>0</v>
      </c>
    </row>
    <row r="308" spans="1:8">
      <c r="A308" s="64"/>
      <c r="B308" s="95" t="s">
        <v>387</v>
      </c>
      <c r="C308" s="170"/>
      <c r="D308" s="171"/>
      <c r="E308" s="82"/>
      <c r="F308" s="82"/>
      <c r="G308" s="82"/>
      <c r="H308" s="82"/>
    </row>
    <row r="309" spans="1:8" ht="31.5" customHeight="1">
      <c r="A309" s="92"/>
      <c r="B309" s="93" t="s">
        <v>197</v>
      </c>
      <c r="C309" s="172"/>
      <c r="D309" s="48"/>
      <c r="E309" s="83"/>
      <c r="F309" s="83"/>
      <c r="G309" s="83"/>
      <c r="H309" s="83"/>
    </row>
    <row r="310" spans="1:8" ht="30">
      <c r="A310" s="92"/>
      <c r="B310" s="93" t="s">
        <v>212</v>
      </c>
      <c r="C310" s="172"/>
      <c r="D310" s="48"/>
      <c r="E310" s="83"/>
      <c r="F310" s="83"/>
      <c r="G310" s="83"/>
      <c r="H310" s="83"/>
    </row>
    <row r="311" spans="1:8" ht="49.5" customHeight="1">
      <c r="A311" s="92"/>
      <c r="B311" s="93" t="s">
        <v>211</v>
      </c>
      <c r="C311" s="172"/>
      <c r="D311" s="48"/>
      <c r="E311" s="83"/>
      <c r="F311" s="83"/>
      <c r="G311" s="83"/>
      <c r="H311" s="83"/>
    </row>
    <row r="312" spans="1:8">
      <c r="A312" s="92"/>
      <c r="B312" s="93" t="s">
        <v>213</v>
      </c>
      <c r="C312" s="172"/>
      <c r="D312" s="48"/>
      <c r="E312" s="83"/>
      <c r="F312" s="83"/>
      <c r="G312" s="83"/>
      <c r="H312" s="83"/>
    </row>
    <row r="313" spans="1:8" ht="17.25" customHeight="1">
      <c r="A313" s="96" t="s">
        <v>537</v>
      </c>
      <c r="B313" s="97"/>
      <c r="C313" s="86" t="s">
        <v>21</v>
      </c>
      <c r="D313" s="87">
        <v>1</v>
      </c>
      <c r="E313" s="71" t="s">
        <v>10</v>
      </c>
      <c r="F313" s="212"/>
      <c r="G313" s="71" t="s">
        <v>4</v>
      </c>
      <c r="H313" s="71">
        <f t="shared" si="7"/>
        <v>0</v>
      </c>
    </row>
    <row r="314" spans="1:8">
      <c r="A314" s="64"/>
      <c r="B314" s="168" t="s">
        <v>388</v>
      </c>
      <c r="C314" s="170"/>
      <c r="D314" s="171"/>
      <c r="E314" s="82"/>
      <c r="F314" s="82"/>
      <c r="G314" s="82"/>
      <c r="H314" s="82"/>
    </row>
    <row r="315" spans="1:8" ht="45">
      <c r="A315" s="92"/>
      <c r="B315" s="93" t="s">
        <v>197</v>
      </c>
      <c r="C315" s="172"/>
      <c r="D315" s="48"/>
      <c r="E315" s="83"/>
      <c r="F315" s="83"/>
      <c r="G315" s="83"/>
      <c r="H315" s="83"/>
    </row>
    <row r="316" spans="1:8" ht="30">
      <c r="A316" s="92"/>
      <c r="B316" s="93" t="s">
        <v>212</v>
      </c>
      <c r="C316" s="172"/>
      <c r="D316" s="48"/>
      <c r="E316" s="83"/>
      <c r="F316" s="83"/>
      <c r="G316" s="83"/>
      <c r="H316" s="83"/>
    </row>
    <row r="317" spans="1:8" ht="48" customHeight="1">
      <c r="A317" s="92"/>
      <c r="B317" s="93" t="s">
        <v>300</v>
      </c>
      <c r="C317" s="172"/>
      <c r="D317" s="48"/>
      <c r="E317" s="83"/>
      <c r="F317" s="83"/>
      <c r="G317" s="83"/>
      <c r="H317" s="83"/>
    </row>
    <row r="318" spans="1:8">
      <c r="A318" s="92"/>
      <c r="B318" s="93" t="s">
        <v>214</v>
      </c>
      <c r="C318" s="172"/>
      <c r="D318" s="48"/>
      <c r="E318" s="83"/>
      <c r="F318" s="83"/>
      <c r="G318" s="83"/>
      <c r="H318" s="83"/>
    </row>
    <row r="319" spans="1:8">
      <c r="A319" s="96" t="s">
        <v>538</v>
      </c>
      <c r="B319" s="97"/>
      <c r="C319" s="86" t="s">
        <v>21</v>
      </c>
      <c r="D319" s="87">
        <v>1</v>
      </c>
      <c r="E319" s="71" t="s">
        <v>10</v>
      </c>
      <c r="F319" s="212"/>
      <c r="G319" s="71" t="s">
        <v>4</v>
      </c>
      <c r="H319" s="71">
        <f t="shared" si="7"/>
        <v>0</v>
      </c>
    </row>
    <row r="320" spans="1:8">
      <c r="B320" s="46"/>
      <c r="C320" s="47"/>
      <c r="D320" s="48"/>
    </row>
    <row r="321" spans="1:8">
      <c r="A321" s="126" t="s">
        <v>54</v>
      </c>
      <c r="B321" s="137" t="s">
        <v>215</v>
      </c>
      <c r="C321" s="47"/>
      <c r="D321" s="48"/>
    </row>
    <row r="322" spans="1:8" ht="25.5">
      <c r="A322" s="27" t="s">
        <v>63</v>
      </c>
      <c r="B322" s="8" t="s">
        <v>64</v>
      </c>
      <c r="C322" s="7" t="s">
        <v>65</v>
      </c>
      <c r="D322" s="7" t="s">
        <v>66</v>
      </c>
      <c r="E322" s="9"/>
      <c r="F322" s="7" t="s">
        <v>67</v>
      </c>
      <c r="G322" s="9"/>
      <c r="H322" s="10" t="s">
        <v>68</v>
      </c>
    </row>
    <row r="323" spans="1:8">
      <c r="A323" s="98"/>
      <c r="B323" s="169" t="s">
        <v>216</v>
      </c>
      <c r="C323" s="47"/>
      <c r="D323" s="48"/>
      <c r="E323" s="83"/>
      <c r="F323" s="83"/>
      <c r="G323" s="83"/>
      <c r="H323" s="83"/>
    </row>
    <row r="324" spans="1:8" ht="18" customHeight="1">
      <c r="A324" s="84" t="s">
        <v>539</v>
      </c>
      <c r="B324" s="85" t="s">
        <v>217</v>
      </c>
      <c r="C324" s="86" t="s">
        <v>172</v>
      </c>
      <c r="D324" s="87">
        <v>4</v>
      </c>
      <c r="E324" s="71" t="s">
        <v>10</v>
      </c>
      <c r="F324" s="212"/>
      <c r="G324" s="71" t="s">
        <v>4</v>
      </c>
      <c r="H324" s="71">
        <f t="shared" si="7"/>
        <v>0</v>
      </c>
    </row>
    <row r="325" spans="1:8" ht="20.25" customHeight="1">
      <c r="A325" s="84" t="s">
        <v>540</v>
      </c>
      <c r="B325" s="85" t="s">
        <v>218</v>
      </c>
      <c r="C325" s="86" t="s">
        <v>172</v>
      </c>
      <c r="D325" s="87">
        <v>4</v>
      </c>
      <c r="E325" s="71" t="s">
        <v>10</v>
      </c>
      <c r="F325" s="212"/>
      <c r="G325" s="71" t="s">
        <v>4</v>
      </c>
      <c r="H325" s="71">
        <f t="shared" si="7"/>
        <v>0</v>
      </c>
    </row>
    <row r="326" spans="1:8" ht="18" customHeight="1">
      <c r="A326" s="84" t="s">
        <v>541</v>
      </c>
      <c r="B326" s="85" t="s">
        <v>219</v>
      </c>
      <c r="C326" s="86" t="s">
        <v>172</v>
      </c>
      <c r="D326" s="87">
        <v>1</v>
      </c>
      <c r="E326" s="71" t="s">
        <v>10</v>
      </c>
      <c r="F326" s="212"/>
      <c r="G326" s="71" t="s">
        <v>4</v>
      </c>
      <c r="H326" s="71">
        <f t="shared" si="7"/>
        <v>0</v>
      </c>
    </row>
    <row r="327" spans="1:8">
      <c r="A327" s="98"/>
      <c r="B327" s="168" t="s">
        <v>221</v>
      </c>
      <c r="C327" s="47"/>
      <c r="D327" s="48"/>
      <c r="E327" s="83"/>
      <c r="F327" s="83"/>
      <c r="G327" s="83"/>
      <c r="H327" s="83"/>
    </row>
    <row r="328" spans="1:8" ht="45">
      <c r="A328" s="84" t="s">
        <v>542</v>
      </c>
      <c r="B328" s="85" t="s">
        <v>222</v>
      </c>
      <c r="C328" s="86" t="s">
        <v>172</v>
      </c>
      <c r="D328" s="87">
        <v>20</v>
      </c>
      <c r="E328" s="71" t="s">
        <v>10</v>
      </c>
      <c r="F328" s="212"/>
      <c r="G328" s="71" t="s">
        <v>4</v>
      </c>
      <c r="H328" s="71">
        <f t="shared" si="7"/>
        <v>0</v>
      </c>
    </row>
    <row r="329" spans="1:8" ht="60">
      <c r="A329" s="84" t="s">
        <v>543</v>
      </c>
      <c r="B329" s="85" t="s">
        <v>223</v>
      </c>
      <c r="C329" s="86" t="s">
        <v>172</v>
      </c>
      <c r="D329" s="87">
        <v>1</v>
      </c>
      <c r="E329" s="71" t="s">
        <v>10</v>
      </c>
      <c r="F329" s="212"/>
      <c r="G329" s="71" t="s">
        <v>4</v>
      </c>
      <c r="H329" s="71">
        <f t="shared" si="7"/>
        <v>0</v>
      </c>
    </row>
    <row r="330" spans="1:8" ht="30">
      <c r="A330" s="84" t="s">
        <v>544</v>
      </c>
      <c r="B330" s="85" t="s">
        <v>224</v>
      </c>
      <c r="C330" s="86" t="s">
        <v>172</v>
      </c>
      <c r="D330" s="87">
        <v>1</v>
      </c>
      <c r="E330" s="71" t="s">
        <v>10</v>
      </c>
      <c r="F330" s="212"/>
      <c r="G330" s="71" t="s">
        <v>4</v>
      </c>
      <c r="H330" s="71">
        <f t="shared" si="7"/>
        <v>0</v>
      </c>
    </row>
    <row r="331" spans="1:8" ht="30">
      <c r="A331" s="84" t="s">
        <v>545</v>
      </c>
      <c r="B331" s="85" t="s">
        <v>225</v>
      </c>
      <c r="C331" s="86" t="s">
        <v>172</v>
      </c>
      <c r="D331" s="87">
        <v>6</v>
      </c>
      <c r="E331" s="71" t="s">
        <v>10</v>
      </c>
      <c r="F331" s="212"/>
      <c r="G331" s="71" t="s">
        <v>4</v>
      </c>
      <c r="H331" s="71">
        <f t="shared" si="7"/>
        <v>0</v>
      </c>
    </row>
    <row r="332" spans="1:8" ht="30">
      <c r="A332" s="84" t="s">
        <v>546</v>
      </c>
      <c r="B332" s="85" t="s">
        <v>226</v>
      </c>
      <c r="C332" s="86" t="s">
        <v>172</v>
      </c>
      <c r="D332" s="87">
        <v>4</v>
      </c>
      <c r="E332" s="71" t="s">
        <v>10</v>
      </c>
      <c r="F332" s="212"/>
      <c r="G332" s="71" t="s">
        <v>4</v>
      </c>
      <c r="H332" s="71">
        <f t="shared" si="7"/>
        <v>0</v>
      </c>
    </row>
    <row r="333" spans="1:8">
      <c r="A333" s="98"/>
      <c r="B333" s="168" t="s">
        <v>227</v>
      </c>
      <c r="C333" s="47"/>
      <c r="D333" s="48"/>
      <c r="E333" s="83"/>
      <c r="F333" s="83"/>
      <c r="G333" s="83"/>
      <c r="H333" s="83"/>
    </row>
    <row r="334" spans="1:8" ht="46.5" customHeight="1">
      <c r="A334" s="84" t="s">
        <v>547</v>
      </c>
      <c r="B334" s="85" t="s">
        <v>299</v>
      </c>
      <c r="C334" s="86" t="s">
        <v>172</v>
      </c>
      <c r="D334" s="87">
        <v>11</v>
      </c>
      <c r="E334" s="71" t="s">
        <v>10</v>
      </c>
      <c r="F334" s="212"/>
      <c r="G334" s="71" t="s">
        <v>4</v>
      </c>
      <c r="H334" s="71">
        <f t="shared" si="7"/>
        <v>0</v>
      </c>
    </row>
    <row r="335" spans="1:8">
      <c r="A335" s="84" t="s">
        <v>548</v>
      </c>
      <c r="B335" s="85" t="s">
        <v>228</v>
      </c>
      <c r="C335" s="86" t="s">
        <v>172</v>
      </c>
      <c r="D335" s="87">
        <v>18</v>
      </c>
      <c r="E335" s="71" t="s">
        <v>10</v>
      </c>
      <c r="F335" s="212"/>
      <c r="G335" s="71" t="s">
        <v>4</v>
      </c>
      <c r="H335" s="71">
        <f t="shared" si="7"/>
        <v>0</v>
      </c>
    </row>
    <row r="336" spans="1:8">
      <c r="B336" s="46"/>
      <c r="C336" s="47"/>
      <c r="D336" s="48"/>
    </row>
    <row r="337" spans="1:8">
      <c r="A337" s="126" t="s">
        <v>55</v>
      </c>
      <c r="B337" s="137" t="s">
        <v>25</v>
      </c>
      <c r="C337" s="47"/>
      <c r="D337" s="48"/>
    </row>
    <row r="338" spans="1:8" ht="25.5">
      <c r="A338" s="27" t="s">
        <v>63</v>
      </c>
      <c r="B338" s="8" t="s">
        <v>64</v>
      </c>
      <c r="C338" s="7" t="s">
        <v>65</v>
      </c>
      <c r="D338" s="7" t="s">
        <v>66</v>
      </c>
      <c r="E338" s="9"/>
      <c r="F338" s="7" t="s">
        <v>67</v>
      </c>
      <c r="G338" s="9"/>
      <c r="H338" s="10" t="s">
        <v>68</v>
      </c>
    </row>
    <row r="339" spans="1:8" ht="167.25" customHeight="1">
      <c r="A339" s="64"/>
      <c r="B339" s="99" t="s">
        <v>301</v>
      </c>
      <c r="C339" s="79"/>
      <c r="D339" s="80"/>
      <c r="E339" s="80"/>
      <c r="F339" s="80"/>
      <c r="G339" s="80"/>
      <c r="H339" s="80"/>
    </row>
    <row r="340" spans="1:8" ht="122.25" customHeight="1">
      <c r="A340" s="96" t="s">
        <v>549</v>
      </c>
      <c r="B340" s="100" t="s">
        <v>26</v>
      </c>
      <c r="C340" s="86" t="s">
        <v>13</v>
      </c>
      <c r="D340" s="87">
        <v>1</v>
      </c>
      <c r="E340" s="71" t="s">
        <v>10</v>
      </c>
      <c r="F340" s="212"/>
      <c r="G340" s="71" t="s">
        <v>4</v>
      </c>
      <c r="H340" s="71">
        <f t="shared" si="7"/>
        <v>0</v>
      </c>
    </row>
    <row r="341" spans="1:8">
      <c r="B341" s="46"/>
      <c r="C341" s="47"/>
      <c r="D341" s="48"/>
    </row>
    <row r="342" spans="1:8">
      <c r="A342" s="98"/>
      <c r="B342" s="46"/>
      <c r="C342" s="47"/>
      <c r="D342" s="48"/>
      <c r="E342" s="83"/>
      <c r="F342" s="83"/>
      <c r="G342" s="83"/>
      <c r="H342" s="83"/>
    </row>
    <row r="343" spans="1:8">
      <c r="A343" s="127" t="s">
        <v>56</v>
      </c>
      <c r="B343" s="166" t="s">
        <v>229</v>
      </c>
      <c r="C343" s="47"/>
      <c r="D343" s="48"/>
      <c r="E343" s="83"/>
      <c r="F343" s="83"/>
      <c r="G343" s="83"/>
      <c r="H343" s="83"/>
    </row>
    <row r="344" spans="1:8">
      <c r="A344" s="84" t="s">
        <v>550</v>
      </c>
      <c r="B344" s="167" t="s">
        <v>230</v>
      </c>
      <c r="C344" s="86" t="s">
        <v>172</v>
      </c>
      <c r="D344" s="87">
        <v>1</v>
      </c>
      <c r="E344" s="71" t="s">
        <v>10</v>
      </c>
      <c r="F344" s="212"/>
      <c r="G344" s="71" t="s">
        <v>4</v>
      </c>
      <c r="H344" s="71">
        <f t="shared" si="7"/>
        <v>0</v>
      </c>
    </row>
    <row r="345" spans="1:8">
      <c r="A345" s="84" t="s">
        <v>551</v>
      </c>
      <c r="B345" s="85" t="s">
        <v>231</v>
      </c>
      <c r="C345" s="86" t="s">
        <v>172</v>
      </c>
      <c r="D345" s="87">
        <v>1</v>
      </c>
      <c r="E345" s="71" t="s">
        <v>10</v>
      </c>
      <c r="F345" s="212"/>
      <c r="G345" s="71" t="s">
        <v>4</v>
      </c>
      <c r="H345" s="71">
        <f t="shared" si="7"/>
        <v>0</v>
      </c>
    </row>
    <row r="346" spans="1:8" ht="105">
      <c r="A346" s="84" t="s">
        <v>552</v>
      </c>
      <c r="B346" s="85" t="s">
        <v>232</v>
      </c>
      <c r="C346" s="86" t="s">
        <v>172</v>
      </c>
      <c r="D346" s="87">
        <v>1</v>
      </c>
      <c r="E346" s="71" t="s">
        <v>10</v>
      </c>
      <c r="F346" s="212"/>
      <c r="G346" s="71" t="s">
        <v>4</v>
      </c>
      <c r="H346" s="71">
        <f t="shared" si="7"/>
        <v>0</v>
      </c>
    </row>
    <row r="347" spans="1:8">
      <c r="B347" s="46"/>
      <c r="C347" s="47"/>
      <c r="D347" s="48"/>
    </row>
    <row r="348" spans="1:8">
      <c r="B348" s="46"/>
      <c r="C348" s="47"/>
      <c r="D348" s="48"/>
    </row>
    <row r="349" spans="1:8">
      <c r="A349" s="126" t="s">
        <v>27</v>
      </c>
      <c r="B349" s="138" t="s">
        <v>233</v>
      </c>
      <c r="C349" s="139"/>
      <c r="D349" s="140"/>
      <c r="E349" s="129"/>
      <c r="F349" s="129"/>
      <c r="G349" s="129"/>
      <c r="H349" s="130"/>
    </row>
    <row r="350" spans="1:8">
      <c r="C350" s="47"/>
      <c r="D350" s="48"/>
    </row>
    <row r="351" spans="1:8">
      <c r="A351" s="126" t="s">
        <v>41</v>
      </c>
      <c r="B351" s="137" t="s">
        <v>234</v>
      </c>
      <c r="C351" s="47"/>
      <c r="D351" s="48"/>
    </row>
    <row r="352" spans="1:8" ht="25.5">
      <c r="A352" s="27" t="s">
        <v>63</v>
      </c>
      <c r="B352" s="8" t="s">
        <v>64</v>
      </c>
      <c r="C352" s="7" t="s">
        <v>65</v>
      </c>
      <c r="D352" s="7" t="s">
        <v>66</v>
      </c>
      <c r="E352" s="9"/>
      <c r="F352" s="7" t="s">
        <v>67</v>
      </c>
      <c r="G352" s="9"/>
      <c r="H352" s="10" t="s">
        <v>68</v>
      </c>
    </row>
    <row r="353" spans="1:8" ht="168" customHeight="1">
      <c r="A353" s="84" t="s">
        <v>553</v>
      </c>
      <c r="B353" s="162" t="s">
        <v>235</v>
      </c>
      <c r="C353" s="150" t="s">
        <v>28</v>
      </c>
      <c r="D353" s="163">
        <v>72</v>
      </c>
      <c r="E353" s="71" t="s">
        <v>10</v>
      </c>
      <c r="F353" s="213"/>
      <c r="G353" s="71" t="s">
        <v>4</v>
      </c>
      <c r="H353" s="71">
        <f>F353*D353</f>
        <v>0</v>
      </c>
    </row>
    <row r="354" spans="1:8" ht="94.5">
      <c r="A354" s="84" t="s">
        <v>554</v>
      </c>
      <c r="B354" s="204" t="s">
        <v>236</v>
      </c>
      <c r="C354" s="150" t="s">
        <v>28</v>
      </c>
      <c r="D354" s="164">
        <v>14</v>
      </c>
      <c r="E354" s="71" t="s">
        <v>10</v>
      </c>
      <c r="F354" s="213"/>
      <c r="G354" s="71" t="s">
        <v>4</v>
      </c>
      <c r="H354" s="71">
        <f t="shared" ref="H354:H362" si="8">F354*D354</f>
        <v>0</v>
      </c>
    </row>
    <row r="355" spans="1:8" ht="47.25">
      <c r="A355" s="84" t="s">
        <v>555</v>
      </c>
      <c r="B355" s="143" t="s">
        <v>238</v>
      </c>
      <c r="C355" s="150" t="s">
        <v>28</v>
      </c>
      <c r="D355" s="165">
        <v>22</v>
      </c>
      <c r="E355" s="71" t="s">
        <v>10</v>
      </c>
      <c r="F355" s="213"/>
      <c r="G355" s="71" t="s">
        <v>4</v>
      </c>
      <c r="H355" s="71">
        <f t="shared" si="8"/>
        <v>0</v>
      </c>
    </row>
    <row r="356" spans="1:8" ht="47.25" customHeight="1">
      <c r="A356" s="84" t="s">
        <v>556</v>
      </c>
      <c r="B356" s="143" t="s">
        <v>237</v>
      </c>
      <c r="C356" s="150" t="s">
        <v>28</v>
      </c>
      <c r="D356" s="165">
        <v>48</v>
      </c>
      <c r="E356" s="71" t="s">
        <v>10</v>
      </c>
      <c r="F356" s="213"/>
      <c r="G356" s="71" t="s">
        <v>4</v>
      </c>
      <c r="H356" s="71">
        <f t="shared" si="8"/>
        <v>0</v>
      </c>
    </row>
    <row r="357" spans="1:8" ht="15.75">
      <c r="B357" s="55"/>
    </row>
    <row r="358" spans="1:8">
      <c r="A358" s="126" t="s">
        <v>39</v>
      </c>
      <c r="B358" s="130" t="s">
        <v>239</v>
      </c>
    </row>
    <row r="359" spans="1:8" ht="25.5">
      <c r="A359" s="27" t="s">
        <v>63</v>
      </c>
      <c r="B359" s="8" t="s">
        <v>64</v>
      </c>
      <c r="C359" s="7" t="s">
        <v>65</v>
      </c>
      <c r="D359" s="7" t="s">
        <v>66</v>
      </c>
      <c r="E359" s="9"/>
      <c r="F359" s="7" t="s">
        <v>67</v>
      </c>
      <c r="G359" s="9"/>
      <c r="H359" s="10" t="s">
        <v>68</v>
      </c>
    </row>
    <row r="360" spans="1:8" ht="47.25">
      <c r="A360" s="84" t="s">
        <v>557</v>
      </c>
      <c r="B360" s="143" t="s">
        <v>280</v>
      </c>
      <c r="C360" s="150" t="s">
        <v>172</v>
      </c>
      <c r="D360" s="151">
        <v>2</v>
      </c>
      <c r="E360" s="71" t="s">
        <v>10</v>
      </c>
      <c r="F360" s="213"/>
      <c r="G360" s="71" t="s">
        <v>4</v>
      </c>
      <c r="H360" s="71">
        <f t="shared" si="8"/>
        <v>0</v>
      </c>
    </row>
    <row r="361" spans="1:8" ht="49.5" customHeight="1">
      <c r="A361" s="84" t="s">
        <v>558</v>
      </c>
      <c r="B361" s="204" t="s">
        <v>302</v>
      </c>
      <c r="C361" s="150" t="s">
        <v>172</v>
      </c>
      <c r="D361" s="151">
        <v>1</v>
      </c>
      <c r="E361" s="71" t="s">
        <v>10</v>
      </c>
      <c r="F361" s="213"/>
      <c r="G361" s="71" t="s">
        <v>4</v>
      </c>
      <c r="H361" s="71">
        <f t="shared" si="8"/>
        <v>0</v>
      </c>
    </row>
    <row r="362" spans="1:8" ht="107.25" customHeight="1">
      <c r="A362" s="84" t="s">
        <v>559</v>
      </c>
      <c r="B362" s="143" t="s">
        <v>281</v>
      </c>
      <c r="C362" s="150" t="s">
        <v>172</v>
      </c>
      <c r="D362" s="151">
        <v>3</v>
      </c>
      <c r="E362" s="71" t="s">
        <v>10</v>
      </c>
      <c r="F362" s="213"/>
      <c r="G362" s="71" t="s">
        <v>4</v>
      </c>
      <c r="H362" s="71">
        <f t="shared" si="8"/>
        <v>0</v>
      </c>
    </row>
    <row r="363" spans="1:8" ht="15.75">
      <c r="B363" s="57"/>
    </row>
    <row r="364" spans="1:8" ht="15.75">
      <c r="A364" s="126" t="s">
        <v>40</v>
      </c>
      <c r="B364" s="141" t="s">
        <v>278</v>
      </c>
    </row>
    <row r="365" spans="1:8" ht="25.5">
      <c r="A365" s="27" t="s">
        <v>63</v>
      </c>
      <c r="B365" s="8" t="s">
        <v>64</v>
      </c>
      <c r="C365" s="7" t="s">
        <v>65</v>
      </c>
      <c r="D365" s="7" t="s">
        <v>66</v>
      </c>
      <c r="E365" s="9"/>
      <c r="F365" s="7" t="s">
        <v>67</v>
      </c>
      <c r="G365" s="9"/>
      <c r="H365" s="10" t="s">
        <v>68</v>
      </c>
    </row>
    <row r="366" spans="1:8" ht="48" customHeight="1">
      <c r="A366" s="84" t="s">
        <v>560</v>
      </c>
      <c r="B366" s="143" t="s">
        <v>279</v>
      </c>
      <c r="C366" s="144" t="s">
        <v>29</v>
      </c>
      <c r="D366" s="154">
        <v>72</v>
      </c>
      <c r="E366" s="71" t="s">
        <v>10</v>
      </c>
      <c r="F366" s="213"/>
      <c r="G366" s="71" t="s">
        <v>4</v>
      </c>
      <c r="H366" s="71">
        <f>F366*D366</f>
        <v>0</v>
      </c>
    </row>
    <row r="367" spans="1:8" ht="84" customHeight="1">
      <c r="A367" s="84" t="s">
        <v>561</v>
      </c>
      <c r="B367" s="143" t="s">
        <v>240</v>
      </c>
      <c r="C367" s="144" t="s">
        <v>172</v>
      </c>
      <c r="D367" s="154">
        <v>2</v>
      </c>
      <c r="E367" s="71" t="s">
        <v>10</v>
      </c>
      <c r="F367" s="213"/>
      <c r="G367" s="71" t="s">
        <v>4</v>
      </c>
      <c r="H367" s="71">
        <f t="shared" ref="H367:H412" si="9">F367*D367</f>
        <v>0</v>
      </c>
    </row>
    <row r="368" spans="1:8" ht="100.5" customHeight="1">
      <c r="B368" s="161" t="s">
        <v>303</v>
      </c>
      <c r="C368" s="61"/>
      <c r="D368" s="62"/>
    </row>
    <row r="369" spans="1:8" ht="15.75">
      <c r="A369" s="84" t="s">
        <v>562</v>
      </c>
      <c r="B369" s="153" t="s">
        <v>30</v>
      </c>
      <c r="C369" s="144" t="s">
        <v>29</v>
      </c>
      <c r="D369" s="154">
        <v>14</v>
      </c>
      <c r="E369" s="71"/>
      <c r="F369" s="213"/>
      <c r="G369" s="71" t="s">
        <v>4</v>
      </c>
      <c r="H369" s="71">
        <f t="shared" si="9"/>
        <v>0</v>
      </c>
    </row>
    <row r="370" spans="1:8" ht="15.75">
      <c r="A370" s="84" t="s">
        <v>563</v>
      </c>
      <c r="B370" s="153" t="s">
        <v>31</v>
      </c>
      <c r="C370" s="144" t="s">
        <v>29</v>
      </c>
      <c r="D370" s="154">
        <v>5</v>
      </c>
      <c r="E370" s="71"/>
      <c r="F370" s="213"/>
      <c r="G370" s="71" t="s">
        <v>4</v>
      </c>
      <c r="H370" s="71">
        <f t="shared" si="9"/>
        <v>0</v>
      </c>
    </row>
    <row r="371" spans="1:8" ht="15.75">
      <c r="A371" s="84" t="s">
        <v>564</v>
      </c>
      <c r="B371" s="153" t="s">
        <v>32</v>
      </c>
      <c r="C371" s="144" t="s">
        <v>29</v>
      </c>
      <c r="D371" s="154">
        <v>12</v>
      </c>
      <c r="E371" s="71"/>
      <c r="F371" s="213"/>
      <c r="G371" s="71" t="s">
        <v>4</v>
      </c>
      <c r="H371" s="71">
        <f t="shared" si="9"/>
        <v>0</v>
      </c>
    </row>
    <row r="372" spans="1:8" ht="15.75">
      <c r="A372" s="84" t="s">
        <v>565</v>
      </c>
      <c r="B372" s="153" t="s">
        <v>33</v>
      </c>
      <c r="C372" s="144" t="s">
        <v>29</v>
      </c>
      <c r="D372" s="154">
        <v>42</v>
      </c>
      <c r="E372" s="71"/>
      <c r="F372" s="213"/>
      <c r="G372" s="71" t="s">
        <v>4</v>
      </c>
      <c r="H372" s="71">
        <f t="shared" si="9"/>
        <v>0</v>
      </c>
    </row>
    <row r="373" spans="1:8" ht="15.75">
      <c r="B373" s="60"/>
      <c r="C373" s="56"/>
      <c r="D373" s="58"/>
      <c r="F373" s="59"/>
    </row>
    <row r="374" spans="1:8" ht="63.75" customHeight="1">
      <c r="B374" s="143" t="s">
        <v>304</v>
      </c>
      <c r="C374" s="61"/>
      <c r="D374" s="63"/>
      <c r="F374" s="59"/>
    </row>
    <row r="375" spans="1:8" ht="15.75">
      <c r="B375" s="153" t="s">
        <v>241</v>
      </c>
      <c r="C375" s="61"/>
      <c r="D375" s="63"/>
      <c r="F375" s="59"/>
    </row>
    <row r="376" spans="1:8" ht="15.75">
      <c r="A376" s="84" t="s">
        <v>566</v>
      </c>
      <c r="B376" s="153" t="s">
        <v>34</v>
      </c>
      <c r="C376" s="144" t="s">
        <v>172</v>
      </c>
      <c r="D376" s="145">
        <v>2</v>
      </c>
      <c r="E376" s="71" t="s">
        <v>10</v>
      </c>
      <c r="F376" s="213"/>
      <c r="G376" s="71" t="s">
        <v>4</v>
      </c>
      <c r="H376" s="71">
        <f t="shared" si="9"/>
        <v>0</v>
      </c>
    </row>
    <row r="377" spans="1:8" ht="15.75">
      <c r="A377" s="84" t="s">
        <v>567</v>
      </c>
      <c r="B377" s="153" t="s">
        <v>35</v>
      </c>
      <c r="C377" s="144" t="s">
        <v>172</v>
      </c>
      <c r="D377" s="145">
        <v>1</v>
      </c>
      <c r="E377" s="71" t="s">
        <v>10</v>
      </c>
      <c r="F377" s="213"/>
      <c r="G377" s="71" t="s">
        <v>4</v>
      </c>
      <c r="H377" s="71">
        <f t="shared" si="9"/>
        <v>0</v>
      </c>
    </row>
    <row r="378" spans="1:8" ht="15.75">
      <c r="A378" s="160"/>
      <c r="B378" s="153" t="s">
        <v>242</v>
      </c>
      <c r="C378" s="144" t="s">
        <v>172</v>
      </c>
      <c r="D378" s="158"/>
      <c r="E378" s="80"/>
      <c r="F378" s="159"/>
      <c r="G378" s="80"/>
      <c r="H378" s="80"/>
    </row>
    <row r="379" spans="1:8" ht="15.75">
      <c r="A379" s="84" t="s">
        <v>568</v>
      </c>
      <c r="B379" s="153" t="s">
        <v>36</v>
      </c>
      <c r="C379" s="144" t="s">
        <v>172</v>
      </c>
      <c r="D379" s="145">
        <v>7</v>
      </c>
      <c r="E379" s="71" t="s">
        <v>10</v>
      </c>
      <c r="F379" s="213"/>
      <c r="G379" s="71" t="s">
        <v>4</v>
      </c>
      <c r="H379" s="71">
        <f t="shared" si="9"/>
        <v>0</v>
      </c>
    </row>
    <row r="380" spans="1:8" ht="15.75">
      <c r="A380" s="84" t="s">
        <v>569</v>
      </c>
      <c r="B380" s="153" t="s">
        <v>37</v>
      </c>
      <c r="C380" s="144" t="s">
        <v>172</v>
      </c>
      <c r="D380" s="145">
        <v>5</v>
      </c>
      <c r="E380" s="71" t="s">
        <v>10</v>
      </c>
      <c r="F380" s="213"/>
      <c r="G380" s="71" t="s">
        <v>4</v>
      </c>
      <c r="H380" s="71">
        <f t="shared" si="9"/>
        <v>0</v>
      </c>
    </row>
    <row r="382" spans="1:8" ht="15.75">
      <c r="A382" s="126" t="s">
        <v>38</v>
      </c>
      <c r="B382" s="142" t="s">
        <v>243</v>
      </c>
    </row>
    <row r="383" spans="1:8" ht="25.5">
      <c r="A383" s="27" t="s">
        <v>63</v>
      </c>
      <c r="B383" s="8" t="s">
        <v>64</v>
      </c>
      <c r="C383" s="7" t="s">
        <v>65</v>
      </c>
      <c r="D383" s="7" t="s">
        <v>66</v>
      </c>
      <c r="E383" s="9"/>
      <c r="F383" s="7" t="s">
        <v>67</v>
      </c>
      <c r="G383" s="9"/>
      <c r="H383" s="10" t="s">
        <v>68</v>
      </c>
    </row>
    <row r="384" spans="1:8" ht="94.5">
      <c r="B384" s="156" t="s">
        <v>305</v>
      </c>
      <c r="C384" s="61"/>
      <c r="D384" s="62"/>
    </row>
    <row r="385" spans="1:8" ht="15.75">
      <c r="A385" s="106" t="s">
        <v>570</v>
      </c>
      <c r="B385" s="153" t="s">
        <v>42</v>
      </c>
      <c r="C385" s="155" t="s">
        <v>29</v>
      </c>
      <c r="D385" s="154">
        <v>60</v>
      </c>
      <c r="E385" s="71" t="s">
        <v>10</v>
      </c>
      <c r="F385" s="213"/>
      <c r="G385" s="71" t="s">
        <v>4</v>
      </c>
      <c r="H385" s="71">
        <f t="shared" si="9"/>
        <v>0</v>
      </c>
    </row>
    <row r="386" spans="1:8" ht="15.75">
      <c r="A386" s="84" t="s">
        <v>571</v>
      </c>
      <c r="B386" s="153" t="s">
        <v>43</v>
      </c>
      <c r="C386" s="144" t="s">
        <v>29</v>
      </c>
      <c r="D386" s="154">
        <v>45</v>
      </c>
      <c r="E386" s="71" t="s">
        <v>10</v>
      </c>
      <c r="F386" s="213"/>
      <c r="G386" s="71" t="s">
        <v>4</v>
      </c>
      <c r="H386" s="71">
        <f t="shared" si="9"/>
        <v>0</v>
      </c>
    </row>
    <row r="387" spans="1:8" ht="15.75">
      <c r="A387" s="84" t="s">
        <v>572</v>
      </c>
      <c r="B387" s="153" t="s">
        <v>44</v>
      </c>
      <c r="C387" s="144" t="s">
        <v>29</v>
      </c>
      <c r="D387" s="154">
        <v>5</v>
      </c>
      <c r="E387" s="71" t="s">
        <v>10</v>
      </c>
      <c r="F387" s="213"/>
      <c r="G387" s="71" t="s">
        <v>4</v>
      </c>
      <c r="H387" s="71">
        <f t="shared" si="9"/>
        <v>0</v>
      </c>
    </row>
    <row r="388" spans="1:8" ht="15.75">
      <c r="A388" s="84" t="s">
        <v>573</v>
      </c>
      <c r="B388" s="153" t="s">
        <v>45</v>
      </c>
      <c r="C388" s="144" t="s">
        <v>29</v>
      </c>
      <c r="D388" s="154">
        <v>12</v>
      </c>
      <c r="E388" s="71" t="s">
        <v>10</v>
      </c>
      <c r="F388" s="213"/>
      <c r="G388" s="71" t="s">
        <v>4</v>
      </c>
      <c r="H388" s="71">
        <f t="shared" si="9"/>
        <v>0</v>
      </c>
    </row>
    <row r="389" spans="1:8" ht="69.75" customHeight="1">
      <c r="A389" s="84" t="s">
        <v>574</v>
      </c>
      <c r="B389" s="143" t="s">
        <v>244</v>
      </c>
      <c r="C389" s="144" t="s">
        <v>172</v>
      </c>
      <c r="D389" s="145">
        <v>3</v>
      </c>
      <c r="E389" s="71" t="s">
        <v>10</v>
      </c>
      <c r="F389" s="213"/>
      <c r="G389" s="71" t="s">
        <v>4</v>
      </c>
      <c r="H389" s="71">
        <f t="shared" si="9"/>
        <v>0</v>
      </c>
    </row>
    <row r="390" spans="1:8" ht="47.25">
      <c r="A390" s="84" t="s">
        <v>575</v>
      </c>
      <c r="B390" s="143" t="s">
        <v>306</v>
      </c>
      <c r="C390" s="144" t="s">
        <v>172</v>
      </c>
      <c r="D390" s="145">
        <v>4</v>
      </c>
      <c r="E390" s="71" t="s">
        <v>10</v>
      </c>
      <c r="F390" s="213"/>
      <c r="G390" s="71" t="s">
        <v>4</v>
      </c>
      <c r="H390" s="71">
        <f t="shared" ref="H390" si="10">F390*D390</f>
        <v>0</v>
      </c>
    </row>
    <row r="391" spans="1:8" ht="47.25">
      <c r="B391" s="157" t="s">
        <v>245</v>
      </c>
      <c r="C391" s="61"/>
      <c r="D391" s="63"/>
      <c r="F391" s="59"/>
    </row>
    <row r="392" spans="1:8" ht="15.75">
      <c r="A392" s="106" t="s">
        <v>576</v>
      </c>
      <c r="B392" s="153" t="s">
        <v>46</v>
      </c>
      <c r="C392" s="155" t="s">
        <v>172</v>
      </c>
      <c r="D392" s="145">
        <v>5</v>
      </c>
      <c r="E392" s="71" t="s">
        <v>10</v>
      </c>
      <c r="F392" s="213"/>
      <c r="G392" s="71" t="s">
        <v>4</v>
      </c>
      <c r="H392" s="71">
        <f t="shared" si="9"/>
        <v>0</v>
      </c>
    </row>
    <row r="393" spans="1:8" ht="15.75">
      <c r="A393" s="84" t="s">
        <v>577</v>
      </c>
      <c r="B393" s="153" t="s">
        <v>47</v>
      </c>
      <c r="C393" s="144" t="s">
        <v>172</v>
      </c>
      <c r="D393" s="145">
        <v>1</v>
      </c>
      <c r="E393" s="71" t="s">
        <v>10</v>
      </c>
      <c r="F393" s="213"/>
      <c r="G393" s="71" t="s">
        <v>4</v>
      </c>
      <c r="H393" s="71">
        <f t="shared" si="9"/>
        <v>0</v>
      </c>
    </row>
    <row r="394" spans="1:8" ht="47.25">
      <c r="A394" s="84" t="s">
        <v>578</v>
      </c>
      <c r="B394" s="224" t="s">
        <v>374</v>
      </c>
      <c r="C394" s="144" t="s">
        <v>9</v>
      </c>
      <c r="D394" s="145">
        <v>20</v>
      </c>
      <c r="E394" s="71" t="s">
        <v>10</v>
      </c>
      <c r="F394" s="213"/>
      <c r="G394" s="71" t="s">
        <v>4</v>
      </c>
      <c r="H394" s="71">
        <f t="shared" si="9"/>
        <v>0</v>
      </c>
    </row>
    <row r="396" spans="1:8" ht="15.75">
      <c r="A396" s="126" t="s">
        <v>48</v>
      </c>
      <c r="B396" s="142" t="s">
        <v>246</v>
      </c>
    </row>
    <row r="397" spans="1:8" ht="25.5">
      <c r="A397" s="27" t="s">
        <v>63</v>
      </c>
      <c r="B397" s="8" t="s">
        <v>64</v>
      </c>
      <c r="C397" s="7" t="s">
        <v>65</v>
      </c>
      <c r="D397" s="7" t="s">
        <v>66</v>
      </c>
      <c r="E397" s="9"/>
      <c r="F397" s="7" t="s">
        <v>67</v>
      </c>
      <c r="G397" s="9"/>
      <c r="H397" s="10" t="s">
        <v>68</v>
      </c>
    </row>
    <row r="398" spans="1:8" ht="79.5" customHeight="1">
      <c r="A398" s="84" t="s">
        <v>579</v>
      </c>
      <c r="B398" s="143" t="s">
        <v>307</v>
      </c>
      <c r="C398" s="144" t="s">
        <v>172</v>
      </c>
      <c r="D398" s="145">
        <v>4</v>
      </c>
      <c r="E398" s="148" t="s">
        <v>10</v>
      </c>
      <c r="F398" s="213"/>
      <c r="G398" s="71" t="s">
        <v>4</v>
      </c>
      <c r="H398" s="71">
        <f t="shared" si="9"/>
        <v>0</v>
      </c>
    </row>
    <row r="399" spans="1:8" ht="63">
      <c r="A399" s="84" t="s">
        <v>580</v>
      </c>
      <c r="B399" s="143" t="s">
        <v>308</v>
      </c>
      <c r="C399" s="144" t="s">
        <v>172</v>
      </c>
      <c r="D399" s="145">
        <v>1</v>
      </c>
      <c r="E399" s="148" t="s">
        <v>10</v>
      </c>
      <c r="F399" s="213"/>
      <c r="G399" s="71" t="s">
        <v>4</v>
      </c>
      <c r="H399" s="71">
        <f t="shared" si="9"/>
        <v>0</v>
      </c>
    </row>
    <row r="400" spans="1:8" ht="63">
      <c r="A400" s="84" t="s">
        <v>581</v>
      </c>
      <c r="B400" s="204" t="s">
        <v>309</v>
      </c>
      <c r="C400" s="144" t="s">
        <v>172</v>
      </c>
      <c r="D400" s="145">
        <v>1</v>
      </c>
      <c r="E400" s="148" t="s">
        <v>10</v>
      </c>
      <c r="F400" s="213"/>
      <c r="G400" s="71" t="s">
        <v>4</v>
      </c>
      <c r="H400" s="71">
        <f t="shared" si="9"/>
        <v>0</v>
      </c>
    </row>
    <row r="401" spans="1:8" ht="78.75">
      <c r="A401" s="84" t="s">
        <v>582</v>
      </c>
      <c r="B401" s="143" t="s">
        <v>310</v>
      </c>
      <c r="C401" s="144" t="s">
        <v>172</v>
      </c>
      <c r="D401" s="145">
        <v>1</v>
      </c>
      <c r="E401" s="148" t="s">
        <v>10</v>
      </c>
      <c r="F401" s="213"/>
      <c r="G401" s="71" t="s">
        <v>4</v>
      </c>
      <c r="H401" s="71">
        <f t="shared" si="9"/>
        <v>0</v>
      </c>
    </row>
    <row r="402" spans="1:8" ht="63">
      <c r="A402" s="84" t="s">
        <v>583</v>
      </c>
      <c r="B402" s="143" t="s">
        <v>311</v>
      </c>
      <c r="C402" s="144" t="s">
        <v>172</v>
      </c>
      <c r="D402" s="145">
        <v>2</v>
      </c>
      <c r="E402" s="148" t="s">
        <v>10</v>
      </c>
      <c r="F402" s="213"/>
      <c r="G402" s="71" t="s">
        <v>4</v>
      </c>
      <c r="H402" s="71">
        <f t="shared" si="9"/>
        <v>0</v>
      </c>
    </row>
    <row r="403" spans="1:8" ht="63">
      <c r="A403" s="84" t="s">
        <v>584</v>
      </c>
      <c r="B403" s="143" t="s">
        <v>247</v>
      </c>
      <c r="C403" s="146" t="s">
        <v>147</v>
      </c>
      <c r="D403" s="147">
        <v>1</v>
      </c>
      <c r="E403" s="148" t="s">
        <v>10</v>
      </c>
      <c r="F403" s="214"/>
      <c r="G403" s="71" t="s">
        <v>4</v>
      </c>
      <c r="H403" s="71">
        <f t="shared" si="9"/>
        <v>0</v>
      </c>
    </row>
    <row r="404" spans="1:8" ht="47.25">
      <c r="A404" s="84" t="s">
        <v>585</v>
      </c>
      <c r="B404" s="143" t="s">
        <v>248</v>
      </c>
      <c r="C404" s="146" t="s">
        <v>147</v>
      </c>
      <c r="D404" s="148">
        <v>1</v>
      </c>
      <c r="E404" s="148" t="s">
        <v>10</v>
      </c>
      <c r="F404" s="214"/>
      <c r="G404" s="71" t="s">
        <v>4</v>
      </c>
      <c r="H404" s="71">
        <f t="shared" si="9"/>
        <v>0</v>
      </c>
    </row>
    <row r="406" spans="1:8">
      <c r="A406" s="126" t="s">
        <v>49</v>
      </c>
      <c r="B406" s="130" t="s">
        <v>249</v>
      </c>
    </row>
    <row r="407" spans="1:8" ht="25.5">
      <c r="A407" s="27" t="s">
        <v>63</v>
      </c>
      <c r="B407" s="8" t="s">
        <v>64</v>
      </c>
      <c r="C407" s="7" t="s">
        <v>65</v>
      </c>
      <c r="D407" s="7" t="s">
        <v>66</v>
      </c>
      <c r="E407" s="9"/>
      <c r="F407" s="7" t="s">
        <v>67</v>
      </c>
      <c r="G407" s="9"/>
      <c r="H407" s="10" t="s">
        <v>68</v>
      </c>
    </row>
    <row r="408" spans="1:8" ht="63">
      <c r="A408" s="84" t="s">
        <v>586</v>
      </c>
      <c r="B408" s="149" t="s">
        <v>312</v>
      </c>
      <c r="C408" s="150" t="s">
        <v>172</v>
      </c>
      <c r="D408" s="151">
        <v>5</v>
      </c>
      <c r="E408" s="71" t="s">
        <v>10</v>
      </c>
      <c r="F408" s="213"/>
      <c r="G408" s="71" t="s">
        <v>4</v>
      </c>
      <c r="H408" s="71">
        <f t="shared" si="9"/>
        <v>0</v>
      </c>
    </row>
    <row r="409" spans="1:8" ht="63">
      <c r="A409" s="84" t="s">
        <v>587</v>
      </c>
      <c r="B409" s="149" t="s">
        <v>250</v>
      </c>
      <c r="C409" s="150" t="s">
        <v>172</v>
      </c>
      <c r="D409" s="151">
        <v>5</v>
      </c>
      <c r="E409" s="71" t="s">
        <v>10</v>
      </c>
      <c r="F409" s="213"/>
      <c r="G409" s="71" t="s">
        <v>4</v>
      </c>
      <c r="H409" s="71">
        <f t="shared" si="9"/>
        <v>0</v>
      </c>
    </row>
    <row r="410" spans="1:8" ht="31.5">
      <c r="A410" s="84" t="s">
        <v>588</v>
      </c>
      <c r="B410" s="149" t="s">
        <v>313</v>
      </c>
      <c r="C410" s="150" t="s">
        <v>172</v>
      </c>
      <c r="D410" s="151">
        <v>5</v>
      </c>
      <c r="E410" s="71" t="s">
        <v>10</v>
      </c>
      <c r="F410" s="213"/>
      <c r="G410" s="71" t="s">
        <v>4</v>
      </c>
      <c r="H410" s="71">
        <f t="shared" si="9"/>
        <v>0</v>
      </c>
    </row>
    <row r="411" spans="1:8" ht="47.25">
      <c r="A411" s="84" t="s">
        <v>589</v>
      </c>
      <c r="B411" s="149" t="s">
        <v>314</v>
      </c>
      <c r="C411" s="150" t="s">
        <v>172</v>
      </c>
      <c r="D411" s="151">
        <v>5</v>
      </c>
      <c r="E411" s="71" t="s">
        <v>10</v>
      </c>
      <c r="F411" s="213"/>
      <c r="G411" s="71" t="s">
        <v>4</v>
      </c>
      <c r="H411" s="71">
        <f t="shared" si="9"/>
        <v>0</v>
      </c>
    </row>
    <row r="412" spans="1:8" ht="30" customHeight="1">
      <c r="A412" s="84" t="s">
        <v>590</v>
      </c>
      <c r="B412" s="149" t="s">
        <v>251</v>
      </c>
      <c r="C412" s="150" t="s">
        <v>172</v>
      </c>
      <c r="D412" s="151">
        <v>5</v>
      </c>
      <c r="E412" s="71" t="s">
        <v>10</v>
      </c>
      <c r="F412" s="213"/>
      <c r="G412" s="71" t="s">
        <v>4</v>
      </c>
      <c r="H412" s="71">
        <f t="shared" si="9"/>
        <v>0</v>
      </c>
    </row>
    <row r="413" spans="1:8" ht="19.5" customHeight="1">
      <c r="A413" s="84" t="s">
        <v>591</v>
      </c>
      <c r="B413" s="149" t="s">
        <v>252</v>
      </c>
      <c r="C413" s="150" t="s">
        <v>172</v>
      </c>
      <c r="D413" s="151">
        <v>5</v>
      </c>
      <c r="E413" s="71" t="s">
        <v>10</v>
      </c>
      <c r="F413" s="213"/>
      <c r="G413" s="71" t="s">
        <v>4</v>
      </c>
      <c r="H413" s="71">
        <f t="shared" ref="H413:H416" si="11">F413*D413</f>
        <v>0</v>
      </c>
    </row>
    <row r="414" spans="1:8" ht="18.75" customHeight="1">
      <c r="A414" s="84" t="s">
        <v>592</v>
      </c>
      <c r="B414" s="149" t="s">
        <v>253</v>
      </c>
      <c r="C414" s="150" t="s">
        <v>172</v>
      </c>
      <c r="D414" s="151">
        <v>5</v>
      </c>
      <c r="E414" s="71" t="s">
        <v>10</v>
      </c>
      <c r="F414" s="213"/>
      <c r="G414" s="71" t="s">
        <v>4</v>
      </c>
      <c r="H414" s="71">
        <f t="shared" si="11"/>
        <v>0</v>
      </c>
    </row>
    <row r="415" spans="1:8" ht="21" customHeight="1">
      <c r="A415" s="84" t="s">
        <v>593</v>
      </c>
      <c r="B415" s="149" t="s">
        <v>254</v>
      </c>
      <c r="C415" s="150" t="s">
        <v>172</v>
      </c>
      <c r="D415" s="151">
        <v>5</v>
      </c>
      <c r="E415" s="71" t="s">
        <v>10</v>
      </c>
      <c r="F415" s="213"/>
      <c r="G415" s="71" t="s">
        <v>4</v>
      </c>
      <c r="H415" s="71">
        <f t="shared" si="11"/>
        <v>0</v>
      </c>
    </row>
    <row r="416" spans="1:8" ht="21" customHeight="1">
      <c r="A416" s="84" t="s">
        <v>594</v>
      </c>
      <c r="B416" s="149" t="s">
        <v>255</v>
      </c>
      <c r="C416" s="150" t="s">
        <v>172</v>
      </c>
      <c r="D416" s="151">
        <v>5</v>
      </c>
      <c r="E416" s="71" t="s">
        <v>10</v>
      </c>
      <c r="F416" s="213"/>
      <c r="G416" s="71" t="s">
        <v>4</v>
      </c>
      <c r="H416" s="71">
        <f t="shared" si="11"/>
        <v>0</v>
      </c>
    </row>
    <row r="417" spans="1:8">
      <c r="F417" s="122" t="s">
        <v>220</v>
      </c>
      <c r="G417" s="129"/>
      <c r="H417" s="130">
        <f>SUM(H353:H416)</f>
        <v>0</v>
      </c>
    </row>
    <row r="419" spans="1:8" ht="15.75">
      <c r="A419" s="126"/>
      <c r="B419" s="152" t="s">
        <v>70</v>
      </c>
      <c r="C419" s="129"/>
      <c r="D419" s="129"/>
      <c r="E419" s="129"/>
      <c r="F419" s="129"/>
      <c r="G419" s="129"/>
      <c r="H419" s="130"/>
    </row>
    <row r="421" spans="1:8">
      <c r="A421" s="255" t="s">
        <v>257</v>
      </c>
      <c r="B421" s="255"/>
      <c r="C421" s="255"/>
      <c r="D421" s="255"/>
      <c r="E421" s="255"/>
      <c r="F421" s="255"/>
      <c r="G421" s="255"/>
    </row>
    <row r="422" spans="1:8">
      <c r="A422" s="249" t="s">
        <v>277</v>
      </c>
      <c r="B422" s="249"/>
      <c r="C422" s="249"/>
      <c r="D422" s="249"/>
      <c r="E422" s="249"/>
      <c r="F422" s="249"/>
      <c r="G422" s="249"/>
      <c r="H422" s="201">
        <f>H11</f>
        <v>0</v>
      </c>
    </row>
    <row r="423" spans="1:8">
      <c r="A423" s="249" t="s">
        <v>259</v>
      </c>
      <c r="B423" s="249"/>
      <c r="C423" s="249"/>
      <c r="D423" s="249"/>
      <c r="E423" s="249"/>
      <c r="F423" s="249"/>
      <c r="G423" s="249"/>
      <c r="H423" s="201">
        <f>H18</f>
        <v>0</v>
      </c>
    </row>
    <row r="424" spans="1:8">
      <c r="A424" s="249" t="s">
        <v>260</v>
      </c>
      <c r="B424" s="249"/>
      <c r="C424" s="249"/>
      <c r="D424" s="249"/>
      <c r="E424" s="249"/>
      <c r="F424" s="249"/>
      <c r="G424" s="249"/>
      <c r="H424" s="201">
        <f>H34</f>
        <v>0</v>
      </c>
    </row>
    <row r="425" spans="1:8">
      <c r="A425" s="249" t="s">
        <v>276</v>
      </c>
      <c r="B425" s="249"/>
      <c r="C425" s="249"/>
      <c r="D425" s="249"/>
      <c r="E425" s="249"/>
      <c r="F425" s="249"/>
      <c r="G425" s="249"/>
      <c r="H425" s="201">
        <f>H41</f>
        <v>0</v>
      </c>
    </row>
    <row r="426" spans="1:8">
      <c r="A426" s="249" t="s">
        <v>261</v>
      </c>
      <c r="B426" s="249"/>
      <c r="C426" s="249"/>
      <c r="D426" s="249"/>
      <c r="E426" s="249"/>
      <c r="F426" s="249"/>
      <c r="G426" s="249"/>
      <c r="H426" s="201">
        <f>H50</f>
        <v>0</v>
      </c>
    </row>
    <row r="427" spans="1:8">
      <c r="A427" s="249" t="s">
        <v>262</v>
      </c>
      <c r="B427" s="249"/>
      <c r="C427" s="249"/>
      <c r="D427" s="249"/>
      <c r="E427" s="249"/>
      <c r="F427" s="249"/>
      <c r="G427" s="249"/>
      <c r="H427" s="201">
        <f>H63</f>
        <v>0</v>
      </c>
    </row>
    <row r="428" spans="1:8">
      <c r="A428" s="249" t="s">
        <v>263</v>
      </c>
      <c r="B428" s="249"/>
      <c r="C428" s="249"/>
      <c r="D428" s="249"/>
      <c r="E428" s="249"/>
      <c r="F428" s="249"/>
      <c r="G428" s="249"/>
      <c r="H428" s="201">
        <f>H70</f>
        <v>0</v>
      </c>
    </row>
    <row r="429" spans="1:8">
      <c r="A429" s="249" t="s">
        <v>270</v>
      </c>
      <c r="B429" s="249"/>
      <c r="C429" s="249"/>
      <c r="D429" s="249"/>
      <c r="E429" s="249"/>
      <c r="F429" s="249"/>
      <c r="G429" s="249"/>
      <c r="H429" s="201">
        <f>H77</f>
        <v>0</v>
      </c>
    </row>
    <row r="430" spans="1:8">
      <c r="A430" s="249" t="s">
        <v>275</v>
      </c>
      <c r="B430" s="249"/>
      <c r="C430" s="249"/>
      <c r="D430" s="249"/>
      <c r="E430" s="249"/>
      <c r="F430" s="249"/>
      <c r="G430" s="249"/>
      <c r="H430" s="201">
        <f>H85</f>
        <v>0</v>
      </c>
    </row>
    <row r="431" spans="1:8">
      <c r="A431" s="249" t="s">
        <v>264</v>
      </c>
      <c r="B431" s="249"/>
      <c r="C431" s="249"/>
      <c r="D431" s="249"/>
      <c r="E431" s="249"/>
      <c r="F431" s="249"/>
      <c r="G431" s="249"/>
      <c r="H431" s="201">
        <f>H92</f>
        <v>0</v>
      </c>
    </row>
    <row r="432" spans="1:8">
      <c r="A432" s="249" t="s">
        <v>274</v>
      </c>
      <c r="B432" s="249"/>
      <c r="C432" s="249"/>
      <c r="D432" s="249"/>
      <c r="E432" s="249"/>
      <c r="F432" s="249"/>
      <c r="G432" s="249"/>
      <c r="H432" s="201">
        <f>H106</f>
        <v>0</v>
      </c>
    </row>
    <row r="433" spans="1:8">
      <c r="A433" s="249" t="s">
        <v>265</v>
      </c>
      <c r="B433" s="249"/>
      <c r="C433" s="249"/>
      <c r="D433" s="249"/>
      <c r="E433" s="249"/>
      <c r="F433" s="249"/>
      <c r="G433" s="249"/>
      <c r="H433" s="201">
        <f>H142</f>
        <v>0</v>
      </c>
    </row>
    <row r="434" spans="1:8">
      <c r="A434" s="249" t="s">
        <v>283</v>
      </c>
      <c r="B434" s="249"/>
      <c r="C434" s="249"/>
      <c r="D434" s="249"/>
      <c r="E434" s="249"/>
      <c r="F434" s="249"/>
      <c r="G434" s="249"/>
      <c r="H434" s="201">
        <f>H148</f>
        <v>0</v>
      </c>
    </row>
    <row r="435" spans="1:8">
      <c r="A435" s="249" t="s">
        <v>273</v>
      </c>
      <c r="B435" s="249"/>
      <c r="C435" s="249"/>
      <c r="D435" s="249"/>
      <c r="E435" s="249"/>
      <c r="F435" s="249"/>
      <c r="G435" s="249"/>
      <c r="H435" s="201">
        <f>H157</f>
        <v>0</v>
      </c>
    </row>
    <row r="436" spans="1:8">
      <c r="A436" s="249" t="s">
        <v>272</v>
      </c>
      <c r="B436" s="249"/>
      <c r="C436" s="249"/>
      <c r="D436" s="249"/>
      <c r="E436" s="249"/>
      <c r="F436" s="249"/>
      <c r="G436" s="249"/>
      <c r="H436" s="201">
        <f>H164</f>
        <v>0</v>
      </c>
    </row>
    <row r="437" spans="1:8">
      <c r="A437" s="249" t="s">
        <v>284</v>
      </c>
      <c r="B437" s="249"/>
      <c r="C437" s="249"/>
      <c r="D437" s="249"/>
      <c r="E437" s="249"/>
      <c r="F437" s="249"/>
      <c r="G437" s="249"/>
      <c r="H437" s="201">
        <f>H172</f>
        <v>0</v>
      </c>
    </row>
    <row r="438" spans="1:8">
      <c r="A438" s="249" t="s">
        <v>271</v>
      </c>
      <c r="B438" s="249"/>
      <c r="C438" s="249"/>
      <c r="D438" s="249"/>
      <c r="E438" s="249"/>
      <c r="F438" s="249"/>
      <c r="G438" s="249"/>
      <c r="H438" s="201">
        <f>H178</f>
        <v>0</v>
      </c>
    </row>
    <row r="440" spans="1:8">
      <c r="A440" s="252" t="s">
        <v>266</v>
      </c>
      <c r="B440" s="253"/>
      <c r="C440" s="253"/>
      <c r="D440" s="253"/>
      <c r="E440" s="253"/>
      <c r="F440" s="253"/>
      <c r="G440" s="254"/>
    </row>
    <row r="441" spans="1:8">
      <c r="A441" s="247" t="s">
        <v>267</v>
      </c>
      <c r="B441" s="248"/>
      <c r="C441" s="248"/>
      <c r="D441" s="248"/>
      <c r="E441" s="248"/>
      <c r="F441" s="248"/>
      <c r="G441" s="248"/>
      <c r="H441" s="221">
        <f>H218</f>
        <v>0</v>
      </c>
    </row>
    <row r="442" spans="1:8">
      <c r="H442" s="222"/>
    </row>
    <row r="443" spans="1:8">
      <c r="A443" s="243" t="s">
        <v>268</v>
      </c>
      <c r="B443" s="244"/>
      <c r="C443" s="244"/>
      <c r="D443" s="244"/>
      <c r="E443" s="244"/>
      <c r="F443" s="244"/>
      <c r="G443" s="244"/>
      <c r="H443" s="221">
        <f>SUM(H224:H347)</f>
        <v>0</v>
      </c>
    </row>
    <row r="444" spans="1:8">
      <c r="H444" s="222"/>
    </row>
    <row r="445" spans="1:8">
      <c r="A445" s="245" t="s">
        <v>269</v>
      </c>
      <c r="B445" s="246"/>
      <c r="C445" s="246"/>
      <c r="D445" s="246"/>
      <c r="E445" s="246"/>
      <c r="F445" s="246"/>
      <c r="G445" s="246"/>
      <c r="H445" s="221">
        <f>H417</f>
        <v>0</v>
      </c>
    </row>
    <row r="446" spans="1:8" ht="15.75" thickBot="1"/>
    <row r="447" spans="1:8" ht="15.75" thickBot="1">
      <c r="B447" s="219" t="s">
        <v>315</v>
      </c>
      <c r="C447" s="220" t="s">
        <v>4</v>
      </c>
      <c r="D447" s="217">
        <f>SUM(H422:H445)</f>
        <v>0</v>
      </c>
      <c r="E447" s="216"/>
      <c r="F447" s="218" t="str">
        <f>D4</f>
        <v xml:space="preserve">EUR or RSD </v>
      </c>
    </row>
    <row r="451" spans="2:2">
      <c r="B451" s="215"/>
    </row>
    <row r="452" spans="2:2">
      <c r="B452" t="s">
        <v>316</v>
      </c>
    </row>
  </sheetData>
  <mergeCells count="40">
    <mergeCell ref="B37:H37"/>
    <mergeCell ref="B38:H38"/>
    <mergeCell ref="B21:H21"/>
    <mergeCell ref="B13:H13"/>
    <mergeCell ref="B88:H88"/>
    <mergeCell ref="B95:H95"/>
    <mergeCell ref="B108:H108"/>
    <mergeCell ref="B145:H145"/>
    <mergeCell ref="B44:H44"/>
    <mergeCell ref="B53:H53"/>
    <mergeCell ref="B66:H66"/>
    <mergeCell ref="B67:H67"/>
    <mergeCell ref="B73:H73"/>
    <mergeCell ref="B80:H80"/>
    <mergeCell ref="B152:H152"/>
    <mergeCell ref="B161:H161"/>
    <mergeCell ref="B167:H167"/>
    <mergeCell ref="B175:H175"/>
    <mergeCell ref="A440:G440"/>
    <mergeCell ref="A422:G422"/>
    <mergeCell ref="A423:G423"/>
    <mergeCell ref="A424:G424"/>
    <mergeCell ref="A425:G425"/>
    <mergeCell ref="A426:G426"/>
    <mergeCell ref="A427:G427"/>
    <mergeCell ref="A428:G428"/>
    <mergeCell ref="A429:G429"/>
    <mergeCell ref="A433:G433"/>
    <mergeCell ref="A434:G434"/>
    <mergeCell ref="A435:G435"/>
    <mergeCell ref="A430:G430"/>
    <mergeCell ref="A431:G431"/>
    <mergeCell ref="A421:G421"/>
    <mergeCell ref="A436:G436"/>
    <mergeCell ref="A437:G437"/>
    <mergeCell ref="A438:G438"/>
    <mergeCell ref="A432:G432"/>
    <mergeCell ref="A443:G443"/>
    <mergeCell ref="A445:G445"/>
    <mergeCell ref="A441:G441"/>
  </mergeCells>
  <pageMargins left="0.7" right="0.7" top="0.75" bottom="0.75" header="0.3" footer="0.3"/>
  <pageSetup paperSize="9" scale="69" fitToHeight="100" orientation="portrait" horizontalDpi="4294967292" verticalDpi="4294967292"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Bill of Quantities</vt:lpstr>
      <vt:lpstr>Sheet2</vt:lpstr>
      <vt:lpstr>Sheet3</vt:lpstr>
      <vt:lpstr>'Bill of Quantities'!Print_Area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2020-02-20T23:50:08Z</dcterms:modified>
</cp:coreProperties>
</file>